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<sst xmlns="http://schemas.openxmlformats.org/spreadsheetml/2006/main" count="1747" uniqueCount="813">
  <si>
    <t>Dział</t>
  </si>
  <si>
    <t>Rozdział</t>
  </si>
  <si>
    <t>Treść</t>
  </si>
  <si>
    <t>010</t>
  </si>
  <si>
    <t>Rolnictwo i łowiectwo</t>
  </si>
  <si>
    <t>430 605,00</t>
  </si>
  <si>
    <t>01008</t>
  </si>
  <si>
    <t>Melioracje wodne</t>
  </si>
  <si>
    <t>15 000,00</t>
  </si>
  <si>
    <t>4170</t>
  </si>
  <si>
    <t>Wynagrodzenia bezosobowe</t>
  </si>
  <si>
    <t>8 000,00</t>
  </si>
  <si>
    <t>4210</t>
  </si>
  <si>
    <t>Zakup materiałów i wyposażenia</t>
  </si>
  <si>
    <t>4270</t>
  </si>
  <si>
    <t>Zakup usług remontowych</t>
  </si>
  <si>
    <t>2 000,00</t>
  </si>
  <si>
    <t>4300</t>
  </si>
  <si>
    <t>Zakup usług pozostałych</t>
  </si>
  <si>
    <t>5 000,00</t>
  </si>
  <si>
    <t>Sołectwo Chociszewo</t>
  </si>
  <si>
    <t>01010</t>
  </si>
  <si>
    <t>Infrastruktura wodociągowa i sanitacyjna wsi</t>
  </si>
  <si>
    <t>269 252,00</t>
  </si>
  <si>
    <t>50 000,00</t>
  </si>
  <si>
    <t>Sieć wodno-kanalizacyjnej  - Spółka Gminna</t>
  </si>
  <si>
    <t>3 000,00</t>
  </si>
  <si>
    <t>4430</t>
  </si>
  <si>
    <t>Różne opłaty i składki</t>
  </si>
  <si>
    <t>1 300,00</t>
  </si>
  <si>
    <t>6050</t>
  </si>
  <si>
    <t>Wydatki inwestycyjne jednostek budżetowych</t>
  </si>
  <si>
    <t>214 952,00</t>
  </si>
  <si>
    <t>Budowa przydomowych oczyszczalni ścieków</t>
  </si>
  <si>
    <t>120 000,00</t>
  </si>
  <si>
    <t>Budowa sieci kanalizacji sanitarnej w Brójcach - etap III</t>
  </si>
  <si>
    <t>Przebudowa stacji uzdatniania wody w Chociszewie</t>
  </si>
  <si>
    <t>Rozbudowa istniejacej infrastruktury wodociągowej i kanalizacyjnej w Gminie</t>
  </si>
  <si>
    <t>70 000,00</t>
  </si>
  <si>
    <t>Wykonanie studni głębinowej  celem zasilenia stacji uzdatniania wody w Chociszewie</t>
  </si>
  <si>
    <t>4 952,00</t>
  </si>
  <si>
    <t>01030</t>
  </si>
  <si>
    <t>Izby rolnicze</t>
  </si>
  <si>
    <t>13 000,00</t>
  </si>
  <si>
    <t>2850</t>
  </si>
  <si>
    <t>Wpłaty gmin na rzecz izb rolniczych w wysokości 2% uzyskanych wpływów z podatku rolnego</t>
  </si>
  <si>
    <t>01095</t>
  </si>
  <si>
    <t>Pozostała działalność</t>
  </si>
  <si>
    <t>133 353,00</t>
  </si>
  <si>
    <t>4010</t>
  </si>
  <si>
    <t>Wynagrodzenia osobowe pracowników</t>
  </si>
  <si>
    <t>1 550,00</t>
  </si>
  <si>
    <t>4110</t>
  </si>
  <si>
    <t>Składki na ubezpieczenia społeczne</t>
  </si>
  <si>
    <t>266,00</t>
  </si>
  <si>
    <t>4120</t>
  </si>
  <si>
    <t>Składki na Fundusz Pracy</t>
  </si>
  <si>
    <t>27,00</t>
  </si>
  <si>
    <t>102,00</t>
  </si>
  <si>
    <t>670,00</t>
  </si>
  <si>
    <t>130 738,00</t>
  </si>
  <si>
    <t>600</t>
  </si>
  <si>
    <t>Transport i łączność</t>
  </si>
  <si>
    <t>951 446,00</t>
  </si>
  <si>
    <t>60014</t>
  </si>
  <si>
    <t>Drogi publiczne powiatowe</t>
  </si>
  <si>
    <t>90 000,00</t>
  </si>
  <si>
    <t>6300</t>
  </si>
  <si>
    <t>Dotacja celowa na pomoc finansową udzielaną między jednostkami samorządu terytorialnego na dofinansowanie własnych zadań inwestycyjnych i zakupów inwestycyjnych</t>
  </si>
  <si>
    <t>Budowa chodnika i kanalizacji deszczowej w Chociszewie</t>
  </si>
  <si>
    <t>10 000,00</t>
  </si>
  <si>
    <t>Budowa chodnika Lutol Suchy</t>
  </si>
  <si>
    <t>40 000,00</t>
  </si>
  <si>
    <t>60016</t>
  </si>
  <si>
    <t>Drogi publiczne gminne</t>
  </si>
  <si>
    <t>861 446,00</t>
  </si>
  <si>
    <t>350,00</t>
  </si>
  <si>
    <t>50,00</t>
  </si>
  <si>
    <t>116 593,00</t>
  </si>
  <si>
    <t>100 000,00</t>
  </si>
  <si>
    <t>Sołectwo Jasieniec, Bieleń</t>
  </si>
  <si>
    <t>1 000,00</t>
  </si>
  <si>
    <t>Sołectwo Łagowiec</t>
  </si>
  <si>
    <t>2 729,00</t>
  </si>
  <si>
    <t>Sołectwo Sierczynek</t>
  </si>
  <si>
    <t>Sołectwo Stary Dwór</t>
  </si>
  <si>
    <t>Sołectwo Świdwowiec</t>
  </si>
  <si>
    <t>10 864,00</t>
  </si>
  <si>
    <t>59 000,00</t>
  </si>
  <si>
    <t>51 000,00</t>
  </si>
  <si>
    <t>56 250,00</t>
  </si>
  <si>
    <t>Budowa chodników i dróg w gminie</t>
  </si>
  <si>
    <t>Przebudowa dróg na PZN i ul.Sikorskiego</t>
  </si>
  <si>
    <t>Przebudowa Placu Zjednoczenia Narodowego w Trzcielu</t>
  </si>
  <si>
    <t>1 750,00</t>
  </si>
  <si>
    <t>Sołectwo Lutol Mokry</t>
  </si>
  <si>
    <t>4 500,00</t>
  </si>
  <si>
    <t>6058</t>
  </si>
  <si>
    <t>378 782,00</t>
  </si>
  <si>
    <t>6059</t>
  </si>
  <si>
    <t>242 421,00</t>
  </si>
  <si>
    <t>630</t>
  </si>
  <si>
    <t>Turystyka</t>
  </si>
  <si>
    <t>12 000,00</t>
  </si>
  <si>
    <t>63003</t>
  </si>
  <si>
    <t>Zadania w zakresie upowszechniania turystyki</t>
  </si>
  <si>
    <t>Utwardzenie terenu przy  budynku Gminnego Ośrodka Kultury i Sportu w Trzcielu  z modernizacją przystani  kajakowej</t>
  </si>
  <si>
    <t>700</t>
  </si>
  <si>
    <t>Gospodarka mieszkaniowa</t>
  </si>
  <si>
    <t>200 314,00</t>
  </si>
  <si>
    <t>70005</t>
  </si>
  <si>
    <t>Gospodarka gruntami i nieruchomościami</t>
  </si>
  <si>
    <t>4260</t>
  </si>
  <si>
    <t>Zakup energii</t>
  </si>
  <si>
    <t>25 000,00</t>
  </si>
  <si>
    <t>60 000,00</t>
  </si>
  <si>
    <t>4480</t>
  </si>
  <si>
    <t>Podatek od nieruchomości</t>
  </si>
  <si>
    <t>12 314,00</t>
  </si>
  <si>
    <t>4510</t>
  </si>
  <si>
    <t>Opłaty na rzecz budżetu państwa</t>
  </si>
  <si>
    <t>85 000,00</t>
  </si>
  <si>
    <t>Budowa dwóch bloków wielorodzinnych na Osiedlu Jana III Sobieskiegio w Trzcielu</t>
  </si>
  <si>
    <t>Zmiana sposobu  użytkowania budynku przy  Placu Zjednoczenia Narodowego 9</t>
  </si>
  <si>
    <t>75 000,00</t>
  </si>
  <si>
    <t>710</t>
  </si>
  <si>
    <t>Działalność usługowa</t>
  </si>
  <si>
    <t>154 000,00</t>
  </si>
  <si>
    <t>71004</t>
  </si>
  <si>
    <t>Plany zagospodarowania przestrzennego</t>
  </si>
  <si>
    <t>113 000,00</t>
  </si>
  <si>
    <t>71035</t>
  </si>
  <si>
    <t>Cmentarze</t>
  </si>
  <si>
    <t>41 000,00</t>
  </si>
  <si>
    <t>3 900,00</t>
  </si>
  <si>
    <t>100,00</t>
  </si>
  <si>
    <t>3 800,00</t>
  </si>
  <si>
    <t>400,00</t>
  </si>
  <si>
    <t>2 200,00</t>
  </si>
  <si>
    <t>34 500,00</t>
  </si>
  <si>
    <t>29 500,00</t>
  </si>
  <si>
    <t>Sołectwo Brójce</t>
  </si>
  <si>
    <t>750</t>
  </si>
  <si>
    <t>Administracja publiczna</t>
  </si>
  <si>
    <t>1 983 618,00</t>
  </si>
  <si>
    <t>75011</t>
  </si>
  <si>
    <t>Urzędy wojewódzkie</t>
  </si>
  <si>
    <t>70 400,00</t>
  </si>
  <si>
    <t>4040</t>
  </si>
  <si>
    <t>Dodatkowe wynagrodzenie roczne</t>
  </si>
  <si>
    <t>4 240,00</t>
  </si>
  <si>
    <t>8 190,00</t>
  </si>
  <si>
    <t>3 670,00</t>
  </si>
  <si>
    <t>4700</t>
  </si>
  <si>
    <t xml:space="preserve">Szkolenia pracowników niebędących członkami korpusu służby cywilnej </t>
  </si>
  <si>
    <t>75022</t>
  </si>
  <si>
    <t>Rady gmin (miast i miast na prawach powiatu)</t>
  </si>
  <si>
    <t>147 085,00</t>
  </si>
  <si>
    <t>3030</t>
  </si>
  <si>
    <t xml:space="preserve">Różne wydatki na rzecz osób fizycznych </t>
  </si>
  <si>
    <t>142 985,00</t>
  </si>
  <si>
    <t>1 500,00</t>
  </si>
  <si>
    <t>1 800,00</t>
  </si>
  <si>
    <t>4360</t>
  </si>
  <si>
    <t>Opłaty z tytułu zakupu usług telekomunikacyjnych świadczonych w ruchomej publicznej sieci telefonicznej</t>
  </si>
  <si>
    <t>800,00</t>
  </si>
  <si>
    <t>75023</t>
  </si>
  <si>
    <t>Urzędy gmin (miast i miast na prawach powiatu)</t>
  </si>
  <si>
    <t>1 682 333,00</t>
  </si>
  <si>
    <t>3020</t>
  </si>
  <si>
    <t>Wydatki osobowe niezaliczone do wynagrodzeń</t>
  </si>
  <si>
    <t>6 000,00</t>
  </si>
  <si>
    <t>1 015 636,00</t>
  </si>
  <si>
    <t>administracja i obsługa  - fundusz nagród</t>
  </si>
  <si>
    <t>30 180,00</t>
  </si>
  <si>
    <t>administracja i obsługa  - wynagrodzenia</t>
  </si>
  <si>
    <t>956 032,00</t>
  </si>
  <si>
    <t>administracja i obsługa - nagroda jubileuszowa, odprawa emerytalna</t>
  </si>
  <si>
    <t>29 424,00</t>
  </si>
  <si>
    <t>83 282,00</t>
  </si>
  <si>
    <t>4100</t>
  </si>
  <si>
    <t>Wynagrodzenia agencyjno-prowizyjne</t>
  </si>
  <si>
    <t>16 000,00</t>
  </si>
  <si>
    <t>182 456,00</t>
  </si>
  <si>
    <t>20 548,00</t>
  </si>
  <si>
    <t>4140</t>
  </si>
  <si>
    <t>Wpłaty na Państwowy Fundusz Rehabilitacji Osób Niepełnosprawnych</t>
  </si>
  <si>
    <t>14 760,00</t>
  </si>
  <si>
    <t>12 500,00</t>
  </si>
  <si>
    <t>58 700,00</t>
  </si>
  <si>
    <t>13 500,00</t>
  </si>
  <si>
    <t>22 600,00</t>
  </si>
  <si>
    <t>remont i konserwacja sprzętu</t>
  </si>
  <si>
    <t>17 600,00</t>
  </si>
  <si>
    <t>4280</t>
  </si>
  <si>
    <t>Zakup usług zdrowotnych</t>
  </si>
  <si>
    <t>4 900,00</t>
  </si>
  <si>
    <t>86 231,00</t>
  </si>
  <si>
    <t>4350</t>
  </si>
  <si>
    <t>Zakup usług dostępu do sieci Internet</t>
  </si>
  <si>
    <t>1 400,00</t>
  </si>
  <si>
    <t>4370</t>
  </si>
  <si>
    <t>Opłata z tytułu zakupu usług telekomunikacyjnych świadczonych w stacjonarnej publicznej sieci telefonicznej.</t>
  </si>
  <si>
    <t>4410</t>
  </si>
  <si>
    <t>Podróże służbowe krajowe</t>
  </si>
  <si>
    <t>26 000,00</t>
  </si>
  <si>
    <t>4420</t>
  </si>
  <si>
    <t>Podróże służbowe zagraniczne</t>
  </si>
  <si>
    <t>5 520,00</t>
  </si>
  <si>
    <t>4440</t>
  </si>
  <si>
    <t>Odpisy na zakładowy fundusz świadczeń socjalnych</t>
  </si>
  <si>
    <t>30 000,00</t>
  </si>
  <si>
    <t>4610</t>
  </si>
  <si>
    <t>Koszty postępowania sądowego i prokuratorskiego</t>
  </si>
  <si>
    <t>7 000,00</t>
  </si>
  <si>
    <t>4 300,00</t>
  </si>
  <si>
    <t>Przebudowa budynku Urzędu Miejskiego</t>
  </si>
  <si>
    <t>75075</t>
  </si>
  <si>
    <t>Promocja jednostek samorządu terytorialnego</t>
  </si>
  <si>
    <t>40 500,00</t>
  </si>
  <si>
    <t>11 500,00</t>
  </si>
  <si>
    <t>28 000,00</t>
  </si>
  <si>
    <t>75095</t>
  </si>
  <si>
    <t>43 300,00</t>
  </si>
  <si>
    <t>4 000,00</t>
  </si>
  <si>
    <t>System Informacji SMS</t>
  </si>
  <si>
    <t>6 500,00</t>
  </si>
  <si>
    <t>2 500,00</t>
  </si>
  <si>
    <t>6630</t>
  </si>
  <si>
    <t>Dotacje celowe przekazane do samorządu województwa na inwestycje i zakupy inwestycyjne realizowane na podstawie porozumień (umów) między jednostkami samorządu terytorialnego</t>
  </si>
  <si>
    <t>9 300,00</t>
  </si>
  <si>
    <t>E - Lubuskie - kompleksowa obsługa interesantów</t>
  </si>
  <si>
    <t>751</t>
  </si>
  <si>
    <t>Urzędy naczelnych organów władzy państwowej, kontroli i ochrony prawa oraz sądownictwa</t>
  </si>
  <si>
    <t>5 672,00</t>
  </si>
  <si>
    <t>75101</t>
  </si>
  <si>
    <t>Urzędy naczelnych organów władzy państwowej, kontroli i ochrony prawa</t>
  </si>
  <si>
    <t>1 093,00</t>
  </si>
  <si>
    <t>191,00</t>
  </si>
  <si>
    <t>22,00</t>
  </si>
  <si>
    <t>880,00</t>
  </si>
  <si>
    <t>75109</t>
  </si>
  <si>
    <t>Wybory do rad gmin, rad powiatów i sejmików województw, wybory wójtów, burmistrzów i prezydentów miast oraz referenda gminne, powiatowe i wojewódzkie</t>
  </si>
  <si>
    <t>4 579,00</t>
  </si>
  <si>
    <t>2 860,00</t>
  </si>
  <si>
    <t>34,00</t>
  </si>
  <si>
    <t>5,00</t>
  </si>
  <si>
    <t>625,00</t>
  </si>
  <si>
    <t>755,00</t>
  </si>
  <si>
    <t>200,00</t>
  </si>
  <si>
    <t>754</t>
  </si>
  <si>
    <t>Bezpieczeństwo publiczne i ochrona przeciwpożarowa</t>
  </si>
  <si>
    <t>274 863,00</t>
  </si>
  <si>
    <t>75404</t>
  </si>
  <si>
    <t>Komendy wojewódzkie Policji</t>
  </si>
  <si>
    <t>3000</t>
  </si>
  <si>
    <t>Wpłaty jednostek na państwowy fundusz celowy</t>
  </si>
  <si>
    <t>75412</t>
  </si>
  <si>
    <t>Ochotnicze straże pożarne</t>
  </si>
  <si>
    <t>272 363,00</t>
  </si>
  <si>
    <t>2 663,00</t>
  </si>
  <si>
    <t>40 700,00</t>
  </si>
  <si>
    <t>47 700,00</t>
  </si>
  <si>
    <t>Brama garażowa Trzciel</t>
  </si>
  <si>
    <t>7 200,00</t>
  </si>
  <si>
    <t>19 000,00</t>
  </si>
  <si>
    <t>500,00</t>
  </si>
  <si>
    <t>22 000,00</t>
  </si>
  <si>
    <t>Wieża OSP Trzciel</t>
  </si>
  <si>
    <t>9 000,00</t>
  </si>
  <si>
    <t>1 700,00</t>
  </si>
  <si>
    <t>600,00</t>
  </si>
  <si>
    <t>11 800,00</t>
  </si>
  <si>
    <t>7 500,00</t>
  </si>
  <si>
    <t>42 000,00</t>
  </si>
  <si>
    <t>Utwardzenie wjazdu do Remizy Strażackiej w Brójcach</t>
  </si>
  <si>
    <t>17 000,00</t>
  </si>
  <si>
    <t>6230</t>
  </si>
  <si>
    <t>Dotacje celowe z budżetu na finansowanie lub dofinansowanie kosztów realizacji inwestycji i zakupów inwestycyjnych jednostek nie zaliczanych do sektora finansów publicznych</t>
  </si>
  <si>
    <t>Dofinansowanie  budowy zbiornika przeciwpożarowego w Brójcach</t>
  </si>
  <si>
    <t>757</t>
  </si>
  <si>
    <t>Obsługa długu publicznego</t>
  </si>
  <si>
    <t>316 000,00</t>
  </si>
  <si>
    <t>75702</t>
  </si>
  <si>
    <t>Obsługa papierów wartościowych, kredytów i pożyczek jednostek samorządu terytorialnego</t>
  </si>
  <si>
    <t>303 000,00</t>
  </si>
  <si>
    <t>8110</t>
  </si>
  <si>
    <t>Odsetki od samorządowych papierów wartościowych lub zaciągniętych przez jednostkę samorządu terytorialnego kredytów i pożyczek</t>
  </si>
  <si>
    <t>278 000,00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</si>
  <si>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</si>
  <si>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</si>
  <si>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</si>
  <si>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</si>
  <si>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758</t>
  </si>
  <si>
    <t>Różne rozliczenia</t>
  </si>
  <si>
    <t>59 767,00</t>
  </si>
  <si>
    <t>75818</t>
  </si>
  <si>
    <t>Rezerwy ogólne i celowe</t>
  </si>
  <si>
    <t>4810</t>
  </si>
  <si>
    <t>Rezerwy</t>
  </si>
  <si>
    <t>Rezerwa celowa  na realizację zadań własnych  z zakresu zarządzania kryzysowego</t>
  </si>
  <si>
    <t>39 227,00</t>
  </si>
  <si>
    <t>Rezerwa ogólna</t>
  </si>
  <si>
    <t>20 540,00</t>
  </si>
  <si>
    <t>801</t>
  </si>
  <si>
    <t>Oświata i wychowanie</t>
  </si>
  <si>
    <t>7 650 813,00</t>
  </si>
  <si>
    <t>80101</t>
  </si>
  <si>
    <t>Szkoły podstawowe</t>
  </si>
  <si>
    <t>3 558 355,00</t>
  </si>
  <si>
    <t>196 290,00</t>
  </si>
  <si>
    <t>BHP</t>
  </si>
  <si>
    <t>6 400,00</t>
  </si>
  <si>
    <t>dodatek mieszkaniowy</t>
  </si>
  <si>
    <t>65 181,00</t>
  </si>
  <si>
    <t>dodatek wiejski</t>
  </si>
  <si>
    <t>119 432,00</t>
  </si>
  <si>
    <t>fundusz zdrowotny nauczycieli</t>
  </si>
  <si>
    <t>5 277,00</t>
  </si>
  <si>
    <t>2 021 912,00</t>
  </si>
  <si>
    <t>7 514,00</t>
  </si>
  <si>
    <t>250 485,00</t>
  </si>
  <si>
    <t>23 096,00</t>
  </si>
  <si>
    <t>Karta nauczyciela - fundusz nagród</t>
  </si>
  <si>
    <t>17 590,00</t>
  </si>
  <si>
    <t>Karta nauczyciela - wynagrodzenia</t>
  </si>
  <si>
    <t>1 723 227,00</t>
  </si>
  <si>
    <t>157 069,00</t>
  </si>
  <si>
    <t>390 733,00</t>
  </si>
  <si>
    <t>55 875,00</t>
  </si>
  <si>
    <t>3 500,00</t>
  </si>
  <si>
    <t>216 737,00</t>
  </si>
  <si>
    <t>139 937,00</t>
  </si>
  <si>
    <t>Hala sportowa w Brójcach</t>
  </si>
  <si>
    <t>71 800,00</t>
  </si>
  <si>
    <t>Zakup nowych bramek na boisko sportowe przy ZE Brójcach</t>
  </si>
  <si>
    <t>4240</t>
  </si>
  <si>
    <t>Zakup pomocy naukowych, dydaktycznych i książek</t>
  </si>
  <si>
    <t>30 612,00</t>
  </si>
  <si>
    <t>142 610,00</t>
  </si>
  <si>
    <t>Energia cieplna</t>
  </si>
  <si>
    <t>98 000,00</t>
  </si>
  <si>
    <t>Energia elektryczna</t>
  </si>
  <si>
    <t>32 800,00</t>
  </si>
  <si>
    <t>11 810,00</t>
  </si>
  <si>
    <t>48 500,00</t>
  </si>
  <si>
    <t>5 500,00</t>
  </si>
  <si>
    <t>4 440,00</t>
  </si>
  <si>
    <t>50 065,00</t>
  </si>
  <si>
    <t>44 065,00</t>
  </si>
  <si>
    <t>1 132,00</t>
  </si>
  <si>
    <t>3 550,00</t>
  </si>
  <si>
    <t>4 100,00</t>
  </si>
  <si>
    <t>7 787,00</t>
  </si>
  <si>
    <t>110 060,00</t>
  </si>
  <si>
    <t>1 050,00</t>
  </si>
  <si>
    <t>110 533,00</t>
  </si>
  <si>
    <t>Wykonanie elewacji na budynku Szkoły w Brójcach</t>
  </si>
  <si>
    <t>80104</t>
  </si>
  <si>
    <t xml:space="preserve">Przedszkola </t>
  </si>
  <si>
    <t>1 313 486,00</t>
  </si>
  <si>
    <t>2310</t>
  </si>
  <si>
    <t>Dotacje celowe przekazane gminie na zadania bieżące realizowane na podstawie porozumień (umów) między jednostkami samorządu terytorialnego</t>
  </si>
  <si>
    <t>52 686,00</t>
  </si>
  <si>
    <t>2 900,00</t>
  </si>
  <si>
    <t>13 570,00</t>
  </si>
  <si>
    <t>34 659,00</t>
  </si>
  <si>
    <t>1 557,00</t>
  </si>
  <si>
    <t>666 712,00</t>
  </si>
  <si>
    <t>4 485,00</t>
  </si>
  <si>
    <t>128 982,00</t>
  </si>
  <si>
    <t>2 796,00</t>
  </si>
  <si>
    <t>4 147,00</t>
  </si>
  <si>
    <t>Karta nauczyciela - nagrody jubileuszowe, odprawy emerytalne</t>
  </si>
  <si>
    <t>10 216,00</t>
  </si>
  <si>
    <t>516 086,00</t>
  </si>
  <si>
    <t>48 699,00</t>
  </si>
  <si>
    <t>122 852,00</t>
  </si>
  <si>
    <t>18 259,00</t>
  </si>
  <si>
    <t>54 824,00</t>
  </si>
  <si>
    <t>7 274,00</t>
  </si>
  <si>
    <t>58 696,00</t>
  </si>
  <si>
    <t>46 652,00</t>
  </si>
  <si>
    <t>12 044,00</t>
  </si>
  <si>
    <t>14 300,00</t>
  </si>
  <si>
    <t>860,00</t>
  </si>
  <si>
    <t>20 258,00</t>
  </si>
  <si>
    <t>777,00</t>
  </si>
  <si>
    <t>1 600,00</t>
  </si>
  <si>
    <t>2 932,00</t>
  </si>
  <si>
    <t>926,00</t>
  </si>
  <si>
    <t>38 391,00</t>
  </si>
  <si>
    <t>420,00</t>
  </si>
  <si>
    <t>196 520,00</t>
  </si>
  <si>
    <t>Przedszkole w Chociszewie</t>
  </si>
  <si>
    <t>39 520,00</t>
  </si>
  <si>
    <t>Utwardzenie wjazdu do Przedszkola w Trzcielu</t>
  </si>
  <si>
    <t>131 000,00</t>
  </si>
  <si>
    <t>Utworzenie Placu zabaw w Brójcach</t>
  </si>
  <si>
    <t>Utworzenie Placu zabaw w Trzcielu</t>
  </si>
  <si>
    <t>80110</t>
  </si>
  <si>
    <t>Gimnazja</t>
  </si>
  <si>
    <t>2 017 041,00</t>
  </si>
  <si>
    <t>105 582,00</t>
  </si>
  <si>
    <t>3 400,00</t>
  </si>
  <si>
    <t>20 990,00</t>
  </si>
  <si>
    <t>77 969,00</t>
  </si>
  <si>
    <t>3 223,00</t>
  </si>
  <si>
    <t>1 244 862,00</t>
  </si>
  <si>
    <t>4 479,00</t>
  </si>
  <si>
    <t>149 305,00</t>
  </si>
  <si>
    <t>6 342,00</t>
  </si>
  <si>
    <t>10 746,00</t>
  </si>
  <si>
    <t>25 249,00</t>
  </si>
  <si>
    <t>1 048 741,00</t>
  </si>
  <si>
    <t>99 785,00</t>
  </si>
  <si>
    <t>229 257,00</t>
  </si>
  <si>
    <t>32 518,00</t>
  </si>
  <si>
    <t>90 144,00</t>
  </si>
  <si>
    <t>28 583,00</t>
  </si>
  <si>
    <t>61 668,00</t>
  </si>
  <si>
    <t>53 760,00</t>
  </si>
  <si>
    <t>7 908,00</t>
  </si>
  <si>
    <t>14 100,00</t>
  </si>
  <si>
    <t>27 929,00</t>
  </si>
  <si>
    <t>357,00</t>
  </si>
  <si>
    <t>2 096,00</t>
  </si>
  <si>
    <t>2 549,00</t>
  </si>
  <si>
    <t>3 200,00</t>
  </si>
  <si>
    <t>68 141,00</t>
  </si>
  <si>
    <t>370,00</t>
  </si>
  <si>
    <t>80113</t>
  </si>
  <si>
    <t>Dowożenie uczniów do szkół</t>
  </si>
  <si>
    <t>342 526,00</t>
  </si>
  <si>
    <t>300,00</t>
  </si>
  <si>
    <t>24 383,00</t>
  </si>
  <si>
    <t>1 343,00</t>
  </si>
  <si>
    <t>23 040,00</t>
  </si>
  <si>
    <t>1 306,00</t>
  </si>
  <si>
    <t>4 958,00</t>
  </si>
  <si>
    <t>710,00</t>
  </si>
  <si>
    <t>3 240,00</t>
  </si>
  <si>
    <t>39 623,00</t>
  </si>
  <si>
    <t>187 360,00</t>
  </si>
  <si>
    <t>5 600,00</t>
  </si>
  <si>
    <t>4500</t>
  </si>
  <si>
    <t>Pozostałe podatki na rzecz budżetów jednostek samorządu terytorialnego</t>
  </si>
  <si>
    <t>2 396,00</t>
  </si>
  <si>
    <t>6060</t>
  </si>
  <si>
    <t>Wydatki na zakupy inwestycyjne jednostek budżetowych</t>
  </si>
  <si>
    <t>67 500,00</t>
  </si>
  <si>
    <t xml:space="preserve">Dowozy szkolne - zakup samochodu </t>
  </si>
  <si>
    <t>80146</t>
  </si>
  <si>
    <t>Dokształcanie i doskonalenie nauczycieli</t>
  </si>
  <si>
    <t>34 884,00</t>
  </si>
  <si>
    <t>24 836,00</t>
  </si>
  <si>
    <t>10 048,00</t>
  </si>
  <si>
    <t>80148</t>
  </si>
  <si>
    <t>Stołówki szkolne i przedszkolne</t>
  </si>
  <si>
    <t>325 443,00</t>
  </si>
  <si>
    <t>101 010,00</t>
  </si>
  <si>
    <t>4 145,00</t>
  </si>
  <si>
    <t>96 865,00</t>
  </si>
  <si>
    <t>8 029,00</t>
  </si>
  <si>
    <t>17 388,00</t>
  </si>
  <si>
    <t>4220</t>
  </si>
  <si>
    <t>Zakup środków żywności</t>
  </si>
  <si>
    <t>150 000,00</t>
  </si>
  <si>
    <t>21 919,00</t>
  </si>
  <si>
    <t>19 278,00</t>
  </si>
  <si>
    <t>2 641,00</t>
  </si>
  <si>
    <t>12 297,00</t>
  </si>
  <si>
    <t>5 250,00</t>
  </si>
  <si>
    <t>80195</t>
  </si>
  <si>
    <t>59 078,00</t>
  </si>
  <si>
    <t>851</t>
  </si>
  <si>
    <t>Ochrona zdrowia</t>
  </si>
  <si>
    <t>85153</t>
  </si>
  <si>
    <t>Zwalczanie narkomanii</t>
  </si>
  <si>
    <t>30 100,00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</si>
  <si>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</si>
  <si>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</si>
  <si>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20 000,00</t>
  </si>
  <si>
    <t>150,00</t>
  </si>
  <si>
    <t>85154</t>
  </si>
  <si>
    <t>Przeciwdziałanie alkoholizmowi</t>
  </si>
  <si>
    <t>89 900,00</t>
  </si>
  <si>
    <t>27 194,00</t>
  </si>
  <si>
    <t>2 241,00</t>
  </si>
  <si>
    <t>4 824,00</t>
  </si>
  <si>
    <t>722,00</t>
  </si>
  <si>
    <t>28 760,00</t>
  </si>
  <si>
    <t>1 055,00</t>
  </si>
  <si>
    <t>14 106,00</t>
  </si>
  <si>
    <t>548,00</t>
  </si>
  <si>
    <t>852</t>
  </si>
  <si>
    <t>Pomoc społeczna</t>
  </si>
  <si>
    <t>3 454 030,00</t>
  </si>
  <si>
    <t>85202</t>
  </si>
  <si>
    <t>Domy pomocy społecznej</t>
  </si>
  <si>
    <t>4330</t>
  </si>
  <si>
    <t>Zakup usług przez jednostki samorządu terytorialnego od innych jednostek samorządu terytorialnego</t>
  </si>
  <si>
    <t>85203</t>
  </si>
  <si>
    <t>Ośrodki wsparcia</t>
  </si>
  <si>
    <t>163 080,00</t>
  </si>
  <si>
    <t>94 180,00</t>
  </si>
  <si>
    <t>7 550,00</t>
  </si>
  <si>
    <t>15 300,00</t>
  </si>
  <si>
    <t>2 400,00</t>
  </si>
  <si>
    <t>27 302,00</t>
  </si>
  <si>
    <t>118,00</t>
  </si>
  <si>
    <t>5 200,00</t>
  </si>
  <si>
    <t>930,00</t>
  </si>
  <si>
    <t>85204</t>
  </si>
  <si>
    <t>Rodziny zastępcze</t>
  </si>
  <si>
    <t>85206</t>
  </si>
  <si>
    <t>Wspieranie rodziny</t>
  </si>
  <si>
    <t>14 056,00</t>
  </si>
  <si>
    <t>11 719,00</t>
  </si>
  <si>
    <t>2 051,00</t>
  </si>
  <si>
    <t>286,00</t>
  </si>
  <si>
    <t>85212</t>
  </si>
  <si>
    <t>Świadczenia rodzinne, świadczenia z funduszu alimentacyjneego oraz składki na ubezpieczenia emerytalne i rentowe z ubezpieczenia społecznego</t>
  </si>
  <si>
    <t>2 324 320,00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</si>
  <si>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</si>
  <si>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</si>
  <si>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3110</t>
  </si>
  <si>
    <t>Świadczenia społeczne</t>
  </si>
  <si>
    <t>2 185 650,00</t>
  </si>
  <si>
    <t>35 000,00</t>
  </si>
  <si>
    <t>2 545,00</t>
  </si>
  <si>
    <t>74 500,00</t>
  </si>
  <si>
    <t>950,00</t>
  </si>
  <si>
    <t>5 775,00</t>
  </si>
  <si>
    <t>1 910,00</t>
  </si>
  <si>
    <t>170,00</t>
  </si>
  <si>
    <t>11 000,00</t>
  </si>
  <si>
    <t>1 100,00</t>
  </si>
  <si>
    <t>4580</t>
  </si>
  <si>
    <t>Pozostałe odsetki</t>
  </si>
  <si>
    <t>20,00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</si>
  <si>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</si>
  <si>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</si>
  <si>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22 700,00</t>
  </si>
  <si>
    <t>4130</t>
  </si>
  <si>
    <t>Składki na ubezpieczenie zdrowotne</t>
  </si>
  <si>
    <t>Składka  na ubezpieczenie zdrowotne za osoby pobierajace  zasłki stałe - zadanie własne - z b.p.</t>
  </si>
  <si>
    <t>Składka na ubezpieczenie zdrowotne  za osoby pobierajace świadczenia pielęgnacyjne - z b.p.</t>
  </si>
  <si>
    <t>13 700,00</t>
  </si>
  <si>
    <t>85214</t>
  </si>
  <si>
    <t>Zasiłki i pomoc w naturze oraz składki na ubezpieczenia emerytalne i rentowe</t>
  </si>
  <si>
    <t>49 000,00</t>
  </si>
  <si>
    <t>Zasiłki celowe specjalne - środki własne</t>
  </si>
  <si>
    <t>Zasiłki okresowe  - z dotacji dotacja z b.p</t>
  </si>
  <si>
    <t>Zasiłki okresowe - środki własne</t>
  </si>
  <si>
    <t>85215</t>
  </si>
  <si>
    <t>Dodatki mieszkaniowe</t>
  </si>
  <si>
    <t>85216</t>
  </si>
  <si>
    <t>Zasiłki stałe</t>
  </si>
  <si>
    <t>88 000,00</t>
  </si>
  <si>
    <t>Zasiłki stałe - zadanie własne b.p.</t>
  </si>
  <si>
    <t>85217</t>
  </si>
  <si>
    <t>Regionalne ośrodki polityki społecznej</t>
  </si>
  <si>
    <t>"Zrobię to dla siebie" - program wspierania dziełań pomocy społecznej</t>
  </si>
  <si>
    <t>85219</t>
  </si>
  <si>
    <t>Ośrodki pomocy społecznej</t>
  </si>
  <si>
    <t>331 227,00</t>
  </si>
  <si>
    <t>2 100,00</t>
  </si>
  <si>
    <t>204 155,00</t>
  </si>
  <si>
    <t>7 270,00</t>
  </si>
  <si>
    <t>191 785,00</t>
  </si>
  <si>
    <t>5 100,00</t>
  </si>
  <si>
    <t>15 955,00</t>
  </si>
  <si>
    <t>39 900,00</t>
  </si>
  <si>
    <t>5 712,00</t>
  </si>
  <si>
    <t>23 200,00</t>
  </si>
  <si>
    <t>1 620,00</t>
  </si>
  <si>
    <t>850,00</t>
  </si>
  <si>
    <t>6 944,00</t>
  </si>
  <si>
    <t>1 850,00</t>
  </si>
  <si>
    <t>2 880,00</t>
  </si>
  <si>
    <t>5 350,00</t>
  </si>
  <si>
    <t>8 850,00</t>
  </si>
  <si>
    <t>2 461,00</t>
  </si>
  <si>
    <t>85228</t>
  </si>
  <si>
    <t>Usługi opiekuńcze i specjalistyczne usługi opiekuńcze</t>
  </si>
  <si>
    <t>14 947,00</t>
  </si>
  <si>
    <t>3 117,00</t>
  </si>
  <si>
    <t>11 830,00</t>
  </si>
  <si>
    <t>85295</t>
  </si>
  <si>
    <t>204 700,00</t>
  </si>
  <si>
    <t>191 700,00</t>
  </si>
  <si>
    <t>"Pomoc państwa w zakresie dożywiania" zadanie własne - z b.g.</t>
  </si>
  <si>
    <t>54 000,00</t>
  </si>
  <si>
    <t>"Pomoc państwa w zakresie dożywiania" zadanie własne - z b.p.</t>
  </si>
  <si>
    <t>112 000,00</t>
  </si>
  <si>
    <t>Rządowy program wspierania osób pobierajacych świadczenia pielęgnacyjne</t>
  </si>
  <si>
    <t>21 900,00</t>
  </si>
  <si>
    <t>ze śr.własnych gminy</t>
  </si>
  <si>
    <t>853</t>
  </si>
  <si>
    <t>Pozostałe zadania w zakresie polityki społecznej</t>
  </si>
  <si>
    <t>161 530,00</t>
  </si>
  <si>
    <t>85395</t>
  </si>
  <si>
    <t xml:space="preserve"> Aktywna Integracja klientów Osrodka Pomocy Społecznej w Trzcielu</t>
  </si>
  <si>
    <t>3119</t>
  </si>
  <si>
    <t>11 942,00</t>
  </si>
  <si>
    <t>4017</t>
  </si>
  <si>
    <t>21 585,00</t>
  </si>
  <si>
    <t>4019</t>
  </si>
  <si>
    <t>1 143,00</t>
  </si>
  <si>
    <t>4117</t>
  </si>
  <si>
    <t>5 899,00</t>
  </si>
  <si>
    <t>4119</t>
  </si>
  <si>
    <t>313,00</t>
  </si>
  <si>
    <t>4127</t>
  </si>
  <si>
    <t>879,00</t>
  </si>
  <si>
    <t>4129</t>
  </si>
  <si>
    <t>46,00</t>
  </si>
  <si>
    <t>4177</t>
  </si>
  <si>
    <t>19 944,00</t>
  </si>
  <si>
    <t>4179</t>
  </si>
  <si>
    <t>1 056,00</t>
  </si>
  <si>
    <t>4217</t>
  </si>
  <si>
    <t>42 283,00</t>
  </si>
  <si>
    <t>4219</t>
  </si>
  <si>
    <t>2 239,00</t>
  </si>
  <si>
    <t>4307</t>
  </si>
  <si>
    <t>45 379,00</t>
  </si>
  <si>
    <t>Indywidualizacja procesu nauczania i wychowania uczniów klas I-III w Szkołach Podstawowych Gminy Trzciel</t>
  </si>
  <si>
    <t>4309</t>
  </si>
  <si>
    <t>7 422,00</t>
  </si>
  <si>
    <t>251,00</t>
  </si>
  <si>
    <t>7 171,00</t>
  </si>
  <si>
    <t>4417</t>
  </si>
  <si>
    <t>1 330,00</t>
  </si>
  <si>
    <t>4419</t>
  </si>
  <si>
    <t>70,00</t>
  </si>
  <si>
    <t>854</t>
  </si>
  <si>
    <t>Edukacyjna opieka wychowawcza</t>
  </si>
  <si>
    <t>225 156,00</t>
  </si>
  <si>
    <t>85401</t>
  </si>
  <si>
    <t>Świetlice szkolne</t>
  </si>
  <si>
    <t>207 391,00</t>
  </si>
  <si>
    <t>3 020,00</t>
  </si>
  <si>
    <t>153 619,00</t>
  </si>
  <si>
    <t>642,00</t>
  </si>
  <si>
    <t>152 977,00</t>
  </si>
  <si>
    <t>9 495,00</t>
  </si>
  <si>
    <t>25 862,00</t>
  </si>
  <si>
    <t>3 785,00</t>
  </si>
  <si>
    <t>11 610,00</t>
  </si>
  <si>
    <t>85415</t>
  </si>
  <si>
    <t>Pomoc materialna dla uczniów</t>
  </si>
  <si>
    <t>17 765,00</t>
  </si>
  <si>
    <t>3240</t>
  </si>
  <si>
    <t>Stypendia dla uczniów</t>
  </si>
  <si>
    <t>17 412,00</t>
  </si>
  <si>
    <t>stypendia dla uczniów  - środki z budżetu państwa</t>
  </si>
  <si>
    <t>9 130,00</t>
  </si>
  <si>
    <t>stypendia dla uczniów - środki z budzetu gminy</t>
  </si>
  <si>
    <t>2 282,00</t>
  </si>
  <si>
    <t>3260</t>
  </si>
  <si>
    <t>Inne formy pomocy dla uczniów</t>
  </si>
  <si>
    <t>353,00</t>
  </si>
  <si>
    <t>zasiłki szkolne - środki z budżetu gminy</t>
  </si>
  <si>
    <t>71,00</t>
  </si>
  <si>
    <t>zasiłki szkolne - środki z budżetu państwa</t>
  </si>
  <si>
    <t>282,00</t>
  </si>
  <si>
    <t>900</t>
  </si>
  <si>
    <t>Gospodarka komunalna i ochrona środowiska</t>
  </si>
  <si>
    <t>660 685,00</t>
  </si>
  <si>
    <t>90001</t>
  </si>
  <si>
    <t>Gospodarka ściekowa i ochrona wód</t>
  </si>
  <si>
    <t>217 070,00</t>
  </si>
  <si>
    <t>25 500,00</t>
  </si>
  <si>
    <t>4 310,00</t>
  </si>
  <si>
    <t>10,00</t>
  </si>
  <si>
    <t>6010</t>
  </si>
  <si>
    <t>Wydatki na zakup i objęcie akcji, wniesienie wkładów do spółek prawa handlowego oraz na uzupełnienie funduszy statutowych banków państwowych i innych instytucji finansowych</t>
  </si>
  <si>
    <t>91 000,00</t>
  </si>
  <si>
    <t>Przebudowa kolektora  doprowadzajacego ścieki do oczyszczalni w Trzcielu</t>
  </si>
  <si>
    <t>Rozbudowa istniejacej infrastruktury wodociagowej i kanalizacyjnej w Gminie</t>
  </si>
  <si>
    <t>Rozbudowa stacji uzdatniania wody w Trzcielu</t>
  </si>
  <si>
    <t>Wykonanie studni głębinowej  celem zasilenia stacji uzdatniania wody w Trzcielu</t>
  </si>
  <si>
    <t>90003</t>
  </si>
  <si>
    <t>Oczyszczanie miast i wsi</t>
  </si>
  <si>
    <t>72 585,00</t>
  </si>
  <si>
    <t>750,00</t>
  </si>
  <si>
    <t>110,00</t>
  </si>
  <si>
    <t>3 540,00</t>
  </si>
  <si>
    <t>38 500,00</t>
  </si>
  <si>
    <t>21 685,00</t>
  </si>
  <si>
    <t>Budowa placu magazynowego na odpady</t>
  </si>
  <si>
    <t>90004</t>
  </si>
  <si>
    <t>Utrzymanie zieleni w miastach i gminach</t>
  </si>
  <si>
    <t>23 470,00</t>
  </si>
  <si>
    <t>17 070,00</t>
  </si>
  <si>
    <t>1 370,00</t>
  </si>
  <si>
    <t>Sołectwo Lutol Suchy</t>
  </si>
  <si>
    <t>700,00</t>
  </si>
  <si>
    <t>2 600,00</t>
  </si>
  <si>
    <t>90015</t>
  </si>
  <si>
    <t>Oświetlenie ulic, placów i dróg</t>
  </si>
  <si>
    <t>246 400,00</t>
  </si>
  <si>
    <t>40 400,00</t>
  </si>
  <si>
    <t>2 300,00</t>
  </si>
  <si>
    <t>Wykonanie oświetlenia  na terenie gminy:wieś ŁAGOWIEC,Świdwowiec, Jana III Sobieskiego i ul.Kosciuszki</t>
  </si>
  <si>
    <t>90019</t>
  </si>
  <si>
    <t>Wpływy i wydatki związane z gromadzeniem środków z opłat i kar za korzystanie ze środowiska</t>
  </si>
  <si>
    <t>45 500,00</t>
  </si>
  <si>
    <t>18 940,00</t>
  </si>
  <si>
    <t>23 390,00</t>
  </si>
  <si>
    <t>90095</t>
  </si>
  <si>
    <t>55 660,00</t>
  </si>
  <si>
    <t>2 480,00</t>
  </si>
  <si>
    <t>11 530,00</t>
  </si>
  <si>
    <t>8 530,00</t>
  </si>
  <si>
    <t>18 450,00</t>
  </si>
  <si>
    <t>4 630,00</t>
  </si>
  <si>
    <t>4 320,00</t>
  </si>
  <si>
    <t>Sołectwo Panowice</t>
  </si>
  <si>
    <t>921</t>
  </si>
  <si>
    <t>Kultura i ochrona dziedzictwa narodowego</t>
  </si>
  <si>
    <t>966 706,00</t>
  </si>
  <si>
    <t>92105</t>
  </si>
  <si>
    <t>Pozostałe zadania w zakresie kultury</t>
  </si>
  <si>
    <t>92109</t>
  </si>
  <si>
    <t>Domy i ośrodki kultury, świetlice i kluby</t>
  </si>
  <si>
    <t>673 379,00</t>
  </si>
  <si>
    <t>2480</t>
  </si>
  <si>
    <t>Dotacja podmiotowa z budżetu dla samorządowej instytucji kultury</t>
  </si>
  <si>
    <t>564 000,00</t>
  </si>
  <si>
    <t>28 541,00</t>
  </si>
  <si>
    <t>10 471,00</t>
  </si>
  <si>
    <t>Sołectwo Siercz, Żydowo</t>
  </si>
  <si>
    <t>7 939,00</t>
  </si>
  <si>
    <t>631,00</t>
  </si>
  <si>
    <t>17 350,00</t>
  </si>
  <si>
    <t>15 400,00</t>
  </si>
  <si>
    <t>1 950,00</t>
  </si>
  <si>
    <t>40 388,00</t>
  </si>
  <si>
    <t>Budowa świetlicy wiejskiej w Sierczynku</t>
  </si>
  <si>
    <t>26 467,00</t>
  </si>
  <si>
    <t>Przebudowa świetlicy wiejskiej w Lutolu Suchym</t>
  </si>
  <si>
    <t>Sołectwo Rybojady</t>
  </si>
  <si>
    <t>8 321,00</t>
  </si>
  <si>
    <t>92116</t>
  </si>
  <si>
    <t>Biblioteki</t>
  </si>
  <si>
    <t>256 300,00</t>
  </si>
  <si>
    <t>92195</t>
  </si>
  <si>
    <t>32 027,00</t>
  </si>
  <si>
    <t>3 100,00</t>
  </si>
  <si>
    <t>19 177,00</t>
  </si>
  <si>
    <t>1 514,00</t>
  </si>
  <si>
    <t>2 186,00</t>
  </si>
  <si>
    <t>1 737,00</t>
  </si>
  <si>
    <t>740,00</t>
  </si>
  <si>
    <t>7 640,00</t>
  </si>
  <si>
    <t>190,00</t>
  </si>
  <si>
    <t>2 250,00</t>
  </si>
  <si>
    <t>926</t>
  </si>
  <si>
    <t>Kultura fizyczna</t>
  </si>
  <si>
    <t>364 730,00</t>
  </si>
  <si>
    <t>92601</t>
  </si>
  <si>
    <t>Obiekty sportowe</t>
  </si>
  <si>
    <t>286 730,00</t>
  </si>
  <si>
    <t>8 745,00</t>
  </si>
  <si>
    <t>Boisko sportowe w Brójcach</t>
  </si>
  <si>
    <t>4 200,00</t>
  </si>
  <si>
    <t>2 145,00</t>
  </si>
  <si>
    <t>12 400,00</t>
  </si>
  <si>
    <t>2 230,00</t>
  </si>
  <si>
    <t>2 855,00</t>
  </si>
  <si>
    <t>85,00</t>
  </si>
  <si>
    <t>Budowa szatni na boisku sportowym w Brójcach oraz systemu nawadniania</t>
  </si>
  <si>
    <t>Remont  obiektu sportowego mieszczącego się na działce 337/22 przy ul.Kosciuszki 10 w Trzcielu</t>
  </si>
  <si>
    <t>85 500,00</t>
  </si>
  <si>
    <t>92605</t>
  </si>
  <si>
    <t>Zadania w zakresie kultury fizycznej</t>
  </si>
  <si>
    <t>78 000,00</t>
  </si>
  <si>
    <t>77 000,00</t>
  </si>
  <si>
    <t>3040</t>
  </si>
  <si>
    <t>Nagrody o charakterze szczególnym niezaliczone do wynagrodzeń</t>
  </si>
  <si>
    <t>Razem:</t>
  </si>
  <si>
    <t>17 991 935,00</t>
  </si>
  <si>
    <t>Plan</t>
  </si>
  <si>
    <t>%</t>
  </si>
  <si>
    <t>prace społ. użyteczne</t>
  </si>
  <si>
    <t xml:space="preserve">remont </t>
  </si>
  <si>
    <t>Zakupy pozostałe</t>
  </si>
  <si>
    <t>usługi pozostałe</t>
  </si>
  <si>
    <t>z tego: - wydatki bieżące</t>
  </si>
  <si>
    <t xml:space="preserve">               - wydatki majątkowe</t>
  </si>
  <si>
    <t xml:space="preserve">                                                                                                                                          </t>
  </si>
  <si>
    <t xml:space="preserve">Wykonanie </t>
  </si>
  <si>
    <t>Plan i wykonanie wydatków budżetu  za I półrocze 2012 r.</t>
  </si>
  <si>
    <t>Para-    graf</t>
  </si>
  <si>
    <t>pozostałe remonty dróg gminnych</t>
  </si>
  <si>
    <t>Budowa obwodnicy miasta Trzciel w ciągu drogi powiatowej nr 1339F łączącej węzeł Trzciel na budowanej autostradzie A-2 z drogą krajową nr 2</t>
  </si>
  <si>
    <t>zimowe utrzymanie dróg gminnych</t>
  </si>
  <si>
    <t>administrowanie cmentarzami komunalnymi</t>
  </si>
  <si>
    <t>Szkoła Podstawowa</t>
  </si>
  <si>
    <t>Hala sportowa w Brójcach, energia cieplna i elektryczna</t>
  </si>
  <si>
    <t>olej, paliwo, części zamienne  i opał</t>
  </si>
  <si>
    <t>38000</t>
  </si>
  <si>
    <t>Przegląd i konserwacja sprzętu ora remonty remiz</t>
  </si>
  <si>
    <t>pozostałe zakupy</t>
  </si>
  <si>
    <t>zakup energii pozostałe</t>
  </si>
  <si>
    <t>wynagrodzenia i pochodne</t>
  </si>
  <si>
    <t xml:space="preserve"> Załącznik Nr 2                                                        do Informacji o przebiegu wykonania budżetu za I półrocze 2012 r.          </t>
  </si>
  <si>
    <t>zakupy pozostałe</t>
  </si>
  <si>
    <t>pozostałe</t>
  </si>
  <si>
    <t>stypendia  szkolne środki z b.g.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</si>
</sst>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53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Border="1" applyAlignment="1">
      <alignment vertical="top"/>
    </xf>
    <xf numFmtId="0" fontId="25" fillId="0" borderId="0" xfId="0" applyFont="1" applyBorder="1" applyAlignment="1">
      <alignment horizontal="right" vertical="top" wrapText="1"/>
    </xf>
    <xf numFmtId="0" fontId="24" fillId="0" borderId="0" xfId="0" applyFont="1" applyAlignment="1">
      <alignment horizontal="left" vertical="top" wrapText="1"/>
    </xf>
    <xf numFmtId="2" fontId="26" fillId="0" borderId="10" xfId="0" applyNumberFormat="1" applyFont="1" applyFill="1" applyBorder="1" applyAlignment="1" applyProtection="1">
      <alignment horizontal="right" vertical="center"/>
      <protection locked="0"/>
    </xf>
    <xf numFmtId="43" fontId="24" fillId="0" borderId="11" xfId="0" applyNumberFormat="1" applyFont="1" applyFill="1" applyBorder="1" applyAlignment="1" applyProtection="1">
      <alignment horizontal="right" vertical="center"/>
      <protection locked="0"/>
    </xf>
    <xf numFmtId="49" fontId="26" fillId="33" borderId="11" xfId="0" applyNumberFormat="1" applyFont="1" applyFill="1" applyBorder="1" applyAlignment="1" applyProtection="1">
      <alignment horizontal="center" vertical="center" wrapText="1"/>
      <protection locked="0"/>
    </xf>
    <xf numFmtId="43" fontId="26" fillId="0" borderId="11" xfId="0" applyNumberFormat="1" applyFont="1" applyFill="1" applyBorder="1" applyAlignment="1" applyProtection="1">
      <alignment horizontal="center"/>
      <protection locked="0"/>
    </xf>
    <xf numFmtId="43" fontId="26" fillId="34" borderId="11" xfId="0" applyNumberFormat="1" applyFont="1" applyFill="1" applyBorder="1" applyAlignment="1" applyProtection="1">
      <alignment horizontal="center" vertical="center"/>
      <protection locked="0"/>
    </xf>
    <xf numFmtId="43" fontId="26" fillId="0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9" fontId="2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2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33" borderId="12" xfId="0" applyNumberFormat="1" applyFont="1" applyFill="1" applyBorder="1" applyAlignment="1" applyProtection="1">
      <alignment horizontal="right" vertical="center" wrapText="1"/>
      <protection locked="0"/>
    </xf>
    <xf numFmtId="43" fontId="26" fillId="0" borderId="11" xfId="0" applyNumberFormat="1" applyFont="1" applyFill="1" applyBorder="1" applyAlignment="1" applyProtection="1">
      <alignment horizontal="right" vertical="center"/>
      <protection locked="0"/>
    </xf>
    <xf numFmtId="49" fontId="2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4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7" fillId="33" borderId="10" xfId="0" applyNumberFormat="1" applyFont="1" applyFill="1" applyBorder="1" applyAlignment="1" applyProtection="1">
      <alignment horizontal="left" vertical="center" wrapText="1"/>
      <protection locked="0"/>
    </xf>
    <xf numFmtId="43" fontId="24" fillId="0" borderId="11" xfId="0" applyNumberFormat="1" applyFont="1" applyFill="1" applyBorder="1" applyAlignment="1" applyProtection="1">
      <alignment horizontal="center" vertical="center"/>
      <protection locked="0"/>
    </xf>
    <xf numFmtId="43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24" fillId="33" borderId="12" xfId="0" applyNumberFormat="1" applyFont="1" applyFill="1" applyBorder="1" applyAlignment="1" applyProtection="1">
      <alignment horizontal="right" vertical="center" wrapText="1"/>
      <protection locked="0"/>
    </xf>
    <xf numFmtId="43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43" fontId="28" fillId="0" borderId="11" xfId="0" applyNumberFormat="1" applyFont="1" applyFill="1" applyBorder="1" applyAlignment="1" applyProtection="1">
      <alignment horizontal="right" vertical="center"/>
      <protection locked="0"/>
    </xf>
    <xf numFmtId="43" fontId="27" fillId="0" borderId="11" xfId="0" applyNumberFormat="1" applyFont="1" applyFill="1" applyBorder="1" applyAlignment="1" applyProtection="1">
      <alignment horizontal="right" vertical="center"/>
      <protection locked="0"/>
    </xf>
    <xf numFmtId="49" fontId="2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NumberFormat="1" applyFont="1" applyFill="1" applyBorder="1" applyAlignment="1" applyProtection="1">
      <alignment horizontal="left"/>
      <protection locked="0"/>
    </xf>
    <xf numFmtId="43" fontId="24" fillId="0" borderId="15" xfId="0" applyNumberFormat="1" applyFont="1" applyFill="1" applyBorder="1" applyAlignment="1" applyProtection="1">
      <alignment horizontal="left"/>
      <protection locked="0"/>
    </xf>
    <xf numFmtId="49" fontId="26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16" xfId="0" applyNumberFormat="1" applyFont="1" applyFill="1" applyBorder="1" applyAlignment="1" applyProtection="1">
      <alignment horizontal="center" vertical="center"/>
      <protection locked="0"/>
    </xf>
    <xf numFmtId="0" fontId="24" fillId="34" borderId="17" xfId="0" applyNumberFormat="1" applyFont="1" applyFill="1" applyBorder="1" applyAlignment="1" applyProtection="1">
      <alignment horizontal="center" vertical="center"/>
      <protection locked="0"/>
    </xf>
    <xf numFmtId="0" fontId="24" fillId="34" borderId="18" xfId="0" applyNumberFormat="1" applyFont="1" applyFill="1" applyBorder="1" applyAlignment="1" applyProtection="1">
      <alignment horizontal="center" vertic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9"/>
  <sheetViews>
    <sheetView showGridLines="0" tabSelected="1" zoomScalePageLayoutView="0" workbookViewId="0" topLeftCell="A1">
      <selection activeCell="M7" sqref="M7"/>
    </sheetView>
  </sheetViews>
  <sheetFormatPr defaultColWidth="9.33203125" defaultRowHeight="12.75"/>
  <cols>
    <col min="1" max="1" width="6.16015625" style="0" customWidth="1"/>
    <col min="2" max="2" width="9.5" style="0" customWidth="1"/>
    <col min="3" max="3" width="9" style="0" customWidth="1"/>
    <col min="4" max="4" width="51.16015625" style="0" customWidth="1"/>
    <col min="5" max="5" width="16.16015625" style="0" customWidth="1"/>
    <col min="6" max="6" width="15.5" style="0" customWidth="1"/>
    <col min="7" max="7" width="7" style="0" customWidth="1"/>
  </cols>
  <sheetData>
    <row r="1" spans="1:7" ht="39" customHeight="1">
      <c r="A1" s="2"/>
      <c r="B1" s="2"/>
      <c r="C1" s="2"/>
      <c r="D1" s="3" t="s">
        <v>793</v>
      </c>
      <c r="E1" s="4" t="s">
        <v>809</v>
      </c>
      <c r="F1" s="4"/>
      <c r="G1" s="4"/>
    </row>
    <row r="2" spans="1:7" ht="34.5" customHeight="1">
      <c r="A2" s="11" t="s">
        <v>795</v>
      </c>
      <c r="B2" s="12"/>
      <c r="C2" s="12"/>
      <c r="D2" s="12"/>
      <c r="E2" s="12"/>
      <c r="F2" s="12"/>
      <c r="G2" s="12"/>
    </row>
    <row r="3" spans="1:7" ht="36.75" customHeight="1">
      <c r="A3" s="13" t="s">
        <v>0</v>
      </c>
      <c r="B3" s="13" t="s">
        <v>1</v>
      </c>
      <c r="C3" s="13" t="s">
        <v>796</v>
      </c>
      <c r="D3" s="13" t="s">
        <v>2</v>
      </c>
      <c r="E3" s="14" t="s">
        <v>785</v>
      </c>
      <c r="F3" s="15" t="s">
        <v>794</v>
      </c>
      <c r="G3" s="16" t="s">
        <v>786</v>
      </c>
    </row>
    <row r="4" spans="1:7" ht="16.5" customHeight="1">
      <c r="A4" s="13" t="s">
        <v>3</v>
      </c>
      <c r="B4" s="13"/>
      <c r="C4" s="13"/>
      <c r="D4" s="17" t="s">
        <v>4</v>
      </c>
      <c r="E4" s="18" t="s">
        <v>5</v>
      </c>
      <c r="F4" s="19">
        <f>F5+F10+F21+F23</f>
        <v>151168.41999999998</v>
      </c>
      <c r="G4" s="5">
        <f>F4/E4*100</f>
        <v>35.106053111320115</v>
      </c>
    </row>
    <row r="5" spans="1:7" ht="16.5" customHeight="1">
      <c r="A5" s="20"/>
      <c r="B5" s="21" t="s">
        <v>6</v>
      </c>
      <c r="C5" s="21"/>
      <c r="D5" s="22" t="s">
        <v>7</v>
      </c>
      <c r="E5" s="23" t="s">
        <v>8</v>
      </c>
      <c r="F5" s="6">
        <f>SUM(F6:F8)</f>
        <v>93.9</v>
      </c>
      <c r="G5" s="5">
        <f aca="true" t="shared" si="0" ref="G5:G18">F5/E5*100</f>
        <v>0.6260000000000001</v>
      </c>
    </row>
    <row r="6" spans="1:7" ht="16.5" customHeight="1">
      <c r="A6" s="20"/>
      <c r="B6" s="20"/>
      <c r="C6" s="21" t="s">
        <v>9</v>
      </c>
      <c r="D6" s="22" t="s">
        <v>10</v>
      </c>
      <c r="E6" s="23" t="s">
        <v>11</v>
      </c>
      <c r="F6" s="6">
        <v>0</v>
      </c>
      <c r="G6" s="5">
        <f t="shared" si="0"/>
        <v>0</v>
      </c>
    </row>
    <row r="7" spans="1:7" ht="16.5" customHeight="1">
      <c r="A7" s="20"/>
      <c r="B7" s="20"/>
      <c r="C7" s="21" t="s">
        <v>14</v>
      </c>
      <c r="D7" s="22" t="s">
        <v>15</v>
      </c>
      <c r="E7" s="23" t="s">
        <v>16</v>
      </c>
      <c r="F7" s="6">
        <v>0</v>
      </c>
      <c r="G7" s="5">
        <f t="shared" si="0"/>
        <v>0</v>
      </c>
    </row>
    <row r="8" spans="1:7" ht="16.5" customHeight="1">
      <c r="A8" s="20"/>
      <c r="B8" s="20"/>
      <c r="C8" s="21" t="s">
        <v>17</v>
      </c>
      <c r="D8" s="22" t="s">
        <v>18</v>
      </c>
      <c r="E8" s="23" t="s">
        <v>19</v>
      </c>
      <c r="F8" s="6">
        <f>F9</f>
        <v>93.9</v>
      </c>
      <c r="G8" s="5">
        <f t="shared" si="0"/>
        <v>1.8780000000000001</v>
      </c>
    </row>
    <row r="9" spans="1:7" ht="16.5" customHeight="1">
      <c r="A9" s="20"/>
      <c r="B9" s="20"/>
      <c r="C9" s="20"/>
      <c r="D9" s="22" t="s">
        <v>20</v>
      </c>
      <c r="E9" s="23" t="s">
        <v>19</v>
      </c>
      <c r="F9" s="6">
        <v>93.9</v>
      </c>
      <c r="G9" s="5">
        <f t="shared" si="0"/>
        <v>1.8780000000000001</v>
      </c>
    </row>
    <row r="10" spans="1:7" ht="16.5" customHeight="1">
      <c r="A10" s="20"/>
      <c r="B10" s="21" t="s">
        <v>21</v>
      </c>
      <c r="C10" s="21"/>
      <c r="D10" s="22" t="s">
        <v>22</v>
      </c>
      <c r="E10" s="23" t="s">
        <v>23</v>
      </c>
      <c r="F10" s="6">
        <f>SUM(F11:F15)</f>
        <v>11802.84</v>
      </c>
      <c r="G10" s="5">
        <f t="shared" si="0"/>
        <v>4.383566324484126</v>
      </c>
    </row>
    <row r="11" spans="1:7" ht="16.5" customHeight="1">
      <c r="A11" s="20"/>
      <c r="B11" s="20"/>
      <c r="C11" s="21" t="s">
        <v>14</v>
      </c>
      <c r="D11" s="22" t="s">
        <v>15</v>
      </c>
      <c r="E11" s="23" t="s">
        <v>24</v>
      </c>
      <c r="F11" s="6">
        <v>0</v>
      </c>
      <c r="G11" s="5">
        <f t="shared" si="0"/>
        <v>0</v>
      </c>
    </row>
    <row r="12" spans="1:7" ht="16.5" customHeight="1">
      <c r="A12" s="20"/>
      <c r="B12" s="20"/>
      <c r="C12" s="20"/>
      <c r="D12" s="22" t="s">
        <v>25</v>
      </c>
      <c r="E12" s="23" t="s">
        <v>24</v>
      </c>
      <c r="F12" s="6">
        <v>0</v>
      </c>
      <c r="G12" s="5">
        <f t="shared" si="0"/>
        <v>0</v>
      </c>
    </row>
    <row r="13" spans="1:7" ht="16.5" customHeight="1">
      <c r="A13" s="20"/>
      <c r="B13" s="20"/>
      <c r="C13" s="21" t="s">
        <v>17</v>
      </c>
      <c r="D13" s="22" t="s">
        <v>18</v>
      </c>
      <c r="E13" s="23" t="s">
        <v>26</v>
      </c>
      <c r="F13" s="6">
        <v>0</v>
      </c>
      <c r="G13" s="5">
        <f t="shared" si="0"/>
        <v>0</v>
      </c>
    </row>
    <row r="14" spans="1:7" ht="16.5" customHeight="1">
      <c r="A14" s="20"/>
      <c r="B14" s="20"/>
      <c r="C14" s="21" t="s">
        <v>27</v>
      </c>
      <c r="D14" s="22" t="s">
        <v>28</v>
      </c>
      <c r="E14" s="23" t="s">
        <v>29</v>
      </c>
      <c r="F14" s="6">
        <v>0</v>
      </c>
      <c r="G14" s="5">
        <f t="shared" si="0"/>
        <v>0</v>
      </c>
    </row>
    <row r="15" spans="1:7" ht="16.5" customHeight="1">
      <c r="A15" s="20"/>
      <c r="B15" s="20"/>
      <c r="C15" s="21" t="s">
        <v>30</v>
      </c>
      <c r="D15" s="22" t="s">
        <v>31</v>
      </c>
      <c r="E15" s="23" t="s">
        <v>32</v>
      </c>
      <c r="F15" s="6">
        <v>11802.84</v>
      </c>
      <c r="G15" s="5">
        <f t="shared" si="0"/>
        <v>5.490918902824816</v>
      </c>
    </row>
    <row r="16" spans="1:7" ht="16.5" customHeight="1">
      <c r="A16" s="20"/>
      <c r="B16" s="20"/>
      <c r="C16" s="20"/>
      <c r="D16" s="22" t="s">
        <v>33</v>
      </c>
      <c r="E16" s="23" t="s">
        <v>34</v>
      </c>
      <c r="F16" s="6">
        <v>0</v>
      </c>
      <c r="G16" s="5">
        <f t="shared" si="0"/>
        <v>0</v>
      </c>
    </row>
    <row r="17" spans="1:7" ht="16.5" customHeight="1">
      <c r="A17" s="20"/>
      <c r="B17" s="20"/>
      <c r="C17" s="20"/>
      <c r="D17" s="22" t="s">
        <v>35</v>
      </c>
      <c r="E17" s="23" t="s">
        <v>8</v>
      </c>
      <c r="F17" s="6">
        <v>11802.84</v>
      </c>
      <c r="G17" s="5">
        <f t="shared" si="0"/>
        <v>78.6856</v>
      </c>
    </row>
    <row r="18" spans="1:7" ht="16.5" customHeight="1">
      <c r="A18" s="20"/>
      <c r="B18" s="20"/>
      <c r="C18" s="20"/>
      <c r="D18" s="22" t="s">
        <v>36</v>
      </c>
      <c r="E18" s="23" t="s">
        <v>19</v>
      </c>
      <c r="F18" s="6">
        <v>0</v>
      </c>
      <c r="G18" s="5">
        <f t="shared" si="0"/>
        <v>0</v>
      </c>
    </row>
    <row r="19" spans="1:7" ht="25.5" customHeight="1">
      <c r="A19" s="20"/>
      <c r="B19" s="20"/>
      <c r="C19" s="20"/>
      <c r="D19" s="22" t="s">
        <v>37</v>
      </c>
      <c r="E19" s="23" t="s">
        <v>38</v>
      </c>
      <c r="F19" s="6">
        <v>0</v>
      </c>
      <c r="G19" s="5">
        <f>F19/E19*100</f>
        <v>0</v>
      </c>
    </row>
    <row r="20" spans="1:7" ht="24.75" customHeight="1">
      <c r="A20" s="20"/>
      <c r="B20" s="20"/>
      <c r="C20" s="20"/>
      <c r="D20" s="22" t="s">
        <v>39</v>
      </c>
      <c r="E20" s="23" t="s">
        <v>40</v>
      </c>
      <c r="F20" s="6">
        <v>0</v>
      </c>
      <c r="G20" s="5">
        <f aca="true" t="shared" si="1" ref="G20:G83">F20/E20*100</f>
        <v>0</v>
      </c>
    </row>
    <row r="21" spans="1:7" ht="16.5" customHeight="1">
      <c r="A21" s="20"/>
      <c r="B21" s="21" t="s">
        <v>41</v>
      </c>
      <c r="C21" s="21"/>
      <c r="D21" s="22" t="s">
        <v>42</v>
      </c>
      <c r="E21" s="23" t="s">
        <v>43</v>
      </c>
      <c r="F21" s="6">
        <f>F22</f>
        <v>5919.06</v>
      </c>
      <c r="G21" s="5">
        <f t="shared" si="1"/>
        <v>45.531230769230774</v>
      </c>
    </row>
    <row r="22" spans="1:7" ht="22.5" customHeight="1">
      <c r="A22" s="20"/>
      <c r="B22" s="20"/>
      <c r="C22" s="21" t="s">
        <v>44</v>
      </c>
      <c r="D22" s="22" t="s">
        <v>45</v>
      </c>
      <c r="E22" s="23" t="s">
        <v>43</v>
      </c>
      <c r="F22" s="6">
        <v>5919.06</v>
      </c>
      <c r="G22" s="5">
        <f t="shared" si="1"/>
        <v>45.531230769230774</v>
      </c>
    </row>
    <row r="23" spans="1:7" ht="16.5" customHeight="1">
      <c r="A23" s="20"/>
      <c r="B23" s="21" t="s">
        <v>46</v>
      </c>
      <c r="C23" s="21"/>
      <c r="D23" s="22" t="s">
        <v>47</v>
      </c>
      <c r="E23" s="23" t="s">
        <v>48</v>
      </c>
      <c r="F23" s="6">
        <f>SUM(F24:F29)</f>
        <v>133352.62</v>
      </c>
      <c r="G23" s="5">
        <f t="shared" si="1"/>
        <v>99.9997150420313</v>
      </c>
    </row>
    <row r="24" spans="1:7" ht="16.5" customHeight="1">
      <c r="A24" s="20"/>
      <c r="B24" s="20"/>
      <c r="C24" s="21" t="s">
        <v>49</v>
      </c>
      <c r="D24" s="22" t="s">
        <v>50</v>
      </c>
      <c r="E24" s="23" t="s">
        <v>51</v>
      </c>
      <c r="F24" s="6">
        <v>1550</v>
      </c>
      <c r="G24" s="5">
        <f t="shared" si="1"/>
        <v>100</v>
      </c>
    </row>
    <row r="25" spans="1:7" ht="16.5" customHeight="1">
      <c r="A25" s="20"/>
      <c r="B25" s="20"/>
      <c r="C25" s="21" t="s">
        <v>52</v>
      </c>
      <c r="D25" s="22" t="s">
        <v>53</v>
      </c>
      <c r="E25" s="23" t="s">
        <v>54</v>
      </c>
      <c r="F25" s="6">
        <v>266.45</v>
      </c>
      <c r="G25" s="5">
        <f t="shared" si="1"/>
        <v>100.16917293233082</v>
      </c>
    </row>
    <row r="26" spans="1:7" ht="16.5" customHeight="1">
      <c r="A26" s="20"/>
      <c r="B26" s="20"/>
      <c r="C26" s="21" t="s">
        <v>55</v>
      </c>
      <c r="D26" s="22" t="s">
        <v>56</v>
      </c>
      <c r="E26" s="23" t="s">
        <v>57</v>
      </c>
      <c r="F26" s="6">
        <v>26.95</v>
      </c>
      <c r="G26" s="5">
        <f t="shared" si="1"/>
        <v>99.81481481481481</v>
      </c>
    </row>
    <row r="27" spans="1:7" ht="16.5" customHeight="1">
      <c r="A27" s="20"/>
      <c r="B27" s="20"/>
      <c r="C27" s="21" t="s">
        <v>12</v>
      </c>
      <c r="D27" s="22" t="s">
        <v>13</v>
      </c>
      <c r="E27" s="23" t="s">
        <v>58</v>
      </c>
      <c r="F27" s="6">
        <v>101.94</v>
      </c>
      <c r="G27" s="5">
        <f t="shared" si="1"/>
        <v>99.94117647058823</v>
      </c>
    </row>
    <row r="28" spans="1:7" ht="16.5" customHeight="1">
      <c r="A28" s="20"/>
      <c r="B28" s="20"/>
      <c r="C28" s="21" t="s">
        <v>17</v>
      </c>
      <c r="D28" s="22" t="s">
        <v>18</v>
      </c>
      <c r="E28" s="23" t="s">
        <v>59</v>
      </c>
      <c r="F28" s="6">
        <v>669.42</v>
      </c>
      <c r="G28" s="5">
        <f t="shared" si="1"/>
        <v>99.9134328358209</v>
      </c>
    </row>
    <row r="29" spans="1:7" ht="16.5" customHeight="1">
      <c r="A29" s="20"/>
      <c r="B29" s="20"/>
      <c r="C29" s="21" t="s">
        <v>27</v>
      </c>
      <c r="D29" s="22" t="s">
        <v>28</v>
      </c>
      <c r="E29" s="23" t="s">
        <v>60</v>
      </c>
      <c r="F29" s="6">
        <v>130737.86</v>
      </c>
      <c r="G29" s="5">
        <f t="shared" si="1"/>
        <v>99.99989291560219</v>
      </c>
    </row>
    <row r="30" spans="1:7" ht="16.5" customHeight="1">
      <c r="A30" s="13" t="s">
        <v>61</v>
      </c>
      <c r="B30" s="13"/>
      <c r="C30" s="13"/>
      <c r="D30" s="17" t="s">
        <v>62</v>
      </c>
      <c r="E30" s="18" t="s">
        <v>63</v>
      </c>
      <c r="F30" s="19">
        <f>F31+F36</f>
        <v>84631.43000000001</v>
      </c>
      <c r="G30" s="5">
        <f t="shared" si="1"/>
        <v>8.895032403310331</v>
      </c>
    </row>
    <row r="31" spans="1:7" ht="16.5" customHeight="1">
      <c r="A31" s="20"/>
      <c r="B31" s="21" t="s">
        <v>64</v>
      </c>
      <c r="C31" s="21"/>
      <c r="D31" s="22" t="s">
        <v>65</v>
      </c>
      <c r="E31" s="23" t="s">
        <v>66</v>
      </c>
      <c r="F31" s="6">
        <f>F32</f>
        <v>0</v>
      </c>
      <c r="G31" s="5">
        <f t="shared" si="1"/>
        <v>0</v>
      </c>
    </row>
    <row r="32" spans="1:7" ht="40.5" customHeight="1">
      <c r="A32" s="20"/>
      <c r="B32" s="20"/>
      <c r="C32" s="21" t="s">
        <v>67</v>
      </c>
      <c r="D32" s="22" t="s">
        <v>68</v>
      </c>
      <c r="E32" s="23" t="s">
        <v>66</v>
      </c>
      <c r="F32" s="6">
        <f>F33+F34+F35</f>
        <v>0</v>
      </c>
      <c r="G32" s="5">
        <f t="shared" si="1"/>
        <v>0</v>
      </c>
    </row>
    <row r="33" spans="1:7" ht="16.5" customHeight="1">
      <c r="A33" s="20"/>
      <c r="B33" s="20"/>
      <c r="C33" s="20"/>
      <c r="D33" s="22" t="s">
        <v>69</v>
      </c>
      <c r="E33" s="23" t="s">
        <v>70</v>
      </c>
      <c r="F33" s="6">
        <v>0</v>
      </c>
      <c r="G33" s="5">
        <f t="shared" si="1"/>
        <v>0</v>
      </c>
    </row>
    <row r="34" spans="1:7" ht="16.5" customHeight="1">
      <c r="A34" s="20"/>
      <c r="B34" s="20"/>
      <c r="C34" s="20"/>
      <c r="D34" s="22" t="s">
        <v>71</v>
      </c>
      <c r="E34" s="23" t="s">
        <v>72</v>
      </c>
      <c r="F34" s="6">
        <v>0</v>
      </c>
      <c r="G34" s="5">
        <f t="shared" si="1"/>
        <v>0</v>
      </c>
    </row>
    <row r="35" spans="1:7" ht="33.75" customHeight="1">
      <c r="A35" s="20"/>
      <c r="B35" s="20"/>
      <c r="C35" s="20"/>
      <c r="D35" s="22" t="s">
        <v>798</v>
      </c>
      <c r="E35" s="23" t="s">
        <v>72</v>
      </c>
      <c r="F35" s="6">
        <v>0</v>
      </c>
      <c r="G35" s="5">
        <f t="shared" si="1"/>
        <v>0</v>
      </c>
    </row>
    <row r="36" spans="1:7" ht="16.5" customHeight="1">
      <c r="A36" s="20"/>
      <c r="B36" s="21" t="s">
        <v>73</v>
      </c>
      <c r="C36" s="21"/>
      <c r="D36" s="22" t="s">
        <v>74</v>
      </c>
      <c r="E36" s="23" t="s">
        <v>75</v>
      </c>
      <c r="F36" s="6">
        <f>SUM(F37:F41,F48,F51,F57,F59,F52)</f>
        <v>84631.43000000001</v>
      </c>
      <c r="G36" s="5">
        <f t="shared" si="1"/>
        <v>9.824345344920053</v>
      </c>
    </row>
    <row r="37" spans="1:7" ht="16.5" customHeight="1">
      <c r="A37" s="20"/>
      <c r="B37" s="20"/>
      <c r="C37" s="21" t="s">
        <v>52</v>
      </c>
      <c r="D37" s="22" t="s">
        <v>53</v>
      </c>
      <c r="E37" s="23" t="s">
        <v>76</v>
      </c>
      <c r="F37" s="6">
        <v>0</v>
      </c>
      <c r="G37" s="5">
        <f t="shared" si="1"/>
        <v>0</v>
      </c>
    </row>
    <row r="38" spans="1:7" ht="16.5" customHeight="1">
      <c r="A38" s="20"/>
      <c r="B38" s="20"/>
      <c r="C38" s="21" t="s">
        <v>55</v>
      </c>
      <c r="D38" s="22" t="s">
        <v>56</v>
      </c>
      <c r="E38" s="23" t="s">
        <v>77</v>
      </c>
      <c r="F38" s="6">
        <v>0</v>
      </c>
      <c r="G38" s="5">
        <f t="shared" si="1"/>
        <v>0</v>
      </c>
    </row>
    <row r="39" spans="1:7" ht="16.5" customHeight="1">
      <c r="A39" s="20"/>
      <c r="B39" s="20"/>
      <c r="C39" s="21" t="s">
        <v>9</v>
      </c>
      <c r="D39" s="22" t="s">
        <v>10</v>
      </c>
      <c r="E39" s="23" t="s">
        <v>16</v>
      </c>
      <c r="F39" s="6">
        <v>0</v>
      </c>
      <c r="G39" s="5">
        <f t="shared" si="1"/>
        <v>0</v>
      </c>
    </row>
    <row r="40" spans="1:7" ht="16.5" customHeight="1">
      <c r="A40" s="20"/>
      <c r="B40" s="20"/>
      <c r="C40" s="21" t="s">
        <v>12</v>
      </c>
      <c r="D40" s="22" t="s">
        <v>13</v>
      </c>
      <c r="E40" s="23" t="s">
        <v>19</v>
      </c>
      <c r="F40" s="6">
        <v>540.3</v>
      </c>
      <c r="G40" s="5">
        <f t="shared" si="1"/>
        <v>10.806</v>
      </c>
    </row>
    <row r="41" spans="1:7" ht="16.5" customHeight="1">
      <c r="A41" s="20"/>
      <c r="B41" s="20"/>
      <c r="C41" s="21" t="s">
        <v>14</v>
      </c>
      <c r="D41" s="22" t="s">
        <v>15</v>
      </c>
      <c r="E41" s="23" t="s">
        <v>78</v>
      </c>
      <c r="F41" s="6">
        <v>73935.3</v>
      </c>
      <c r="G41" s="5">
        <f t="shared" si="1"/>
        <v>63.41315516368907</v>
      </c>
    </row>
    <row r="42" spans="1:7" ht="16.5" customHeight="1">
      <c r="A42" s="20"/>
      <c r="B42" s="20"/>
      <c r="C42" s="20"/>
      <c r="D42" s="22" t="s">
        <v>797</v>
      </c>
      <c r="E42" s="23" t="s">
        <v>79</v>
      </c>
      <c r="F42" s="6">
        <v>68447.3</v>
      </c>
      <c r="G42" s="5">
        <f t="shared" si="1"/>
        <v>68.4473</v>
      </c>
    </row>
    <row r="43" spans="1:7" ht="16.5" customHeight="1">
      <c r="A43" s="20"/>
      <c r="B43" s="20"/>
      <c r="C43" s="20"/>
      <c r="D43" s="22" t="s">
        <v>80</v>
      </c>
      <c r="E43" s="23" t="s">
        <v>81</v>
      </c>
      <c r="F43" s="6">
        <v>0</v>
      </c>
      <c r="G43" s="5">
        <f t="shared" si="1"/>
        <v>0</v>
      </c>
    </row>
    <row r="44" spans="1:7" ht="16.5" customHeight="1">
      <c r="A44" s="20"/>
      <c r="B44" s="20"/>
      <c r="C44" s="20"/>
      <c r="D44" s="22" t="s">
        <v>82</v>
      </c>
      <c r="E44" s="23" t="s">
        <v>83</v>
      </c>
      <c r="F44" s="6">
        <v>0</v>
      </c>
      <c r="G44" s="5">
        <f t="shared" si="1"/>
        <v>0</v>
      </c>
    </row>
    <row r="45" spans="1:7" ht="16.5" customHeight="1">
      <c r="A45" s="20"/>
      <c r="B45" s="20"/>
      <c r="C45" s="20"/>
      <c r="D45" s="22" t="s">
        <v>84</v>
      </c>
      <c r="E45" s="23" t="s">
        <v>81</v>
      </c>
      <c r="F45" s="6">
        <v>1000</v>
      </c>
      <c r="G45" s="5">
        <f t="shared" si="1"/>
        <v>100</v>
      </c>
    </row>
    <row r="46" spans="1:7" ht="16.5" customHeight="1">
      <c r="A46" s="20"/>
      <c r="B46" s="20"/>
      <c r="C46" s="20"/>
      <c r="D46" s="22" t="s">
        <v>85</v>
      </c>
      <c r="E46" s="23" t="s">
        <v>81</v>
      </c>
      <c r="F46" s="6">
        <v>0</v>
      </c>
      <c r="G46" s="5">
        <f t="shared" si="1"/>
        <v>0</v>
      </c>
    </row>
    <row r="47" spans="1:7" ht="16.5" customHeight="1">
      <c r="A47" s="20"/>
      <c r="B47" s="20"/>
      <c r="C47" s="20"/>
      <c r="D47" s="22" t="s">
        <v>86</v>
      </c>
      <c r="E47" s="23" t="s">
        <v>87</v>
      </c>
      <c r="F47" s="6">
        <v>4488</v>
      </c>
      <c r="G47" s="5">
        <f t="shared" si="1"/>
        <v>41.31075110456553</v>
      </c>
    </row>
    <row r="48" spans="1:7" ht="16.5" customHeight="1">
      <c r="A48" s="20"/>
      <c r="B48" s="20"/>
      <c r="C48" s="21" t="s">
        <v>17</v>
      </c>
      <c r="D48" s="22" t="s">
        <v>18</v>
      </c>
      <c r="E48" s="23" t="s">
        <v>88</v>
      </c>
      <c r="F48" s="6">
        <v>7531.07</v>
      </c>
      <c r="G48" s="5">
        <f t="shared" si="1"/>
        <v>12.764525423728813</v>
      </c>
    </row>
    <row r="49" spans="1:7" ht="16.5" customHeight="1">
      <c r="A49" s="20"/>
      <c r="B49" s="20"/>
      <c r="C49" s="20"/>
      <c r="D49" s="22" t="s">
        <v>799</v>
      </c>
      <c r="E49" s="23" t="s">
        <v>89</v>
      </c>
      <c r="F49" s="6">
        <v>6055.07</v>
      </c>
      <c r="G49" s="5">
        <f t="shared" si="1"/>
        <v>11.872686274509803</v>
      </c>
    </row>
    <row r="50" spans="1:7" ht="16.5" customHeight="1">
      <c r="A50" s="20"/>
      <c r="B50" s="20"/>
      <c r="C50" s="20"/>
      <c r="D50" s="22" t="s">
        <v>80</v>
      </c>
      <c r="E50" s="23" t="s">
        <v>11</v>
      </c>
      <c r="F50" s="6">
        <v>1476</v>
      </c>
      <c r="G50" s="5">
        <f t="shared" si="1"/>
        <v>18.45</v>
      </c>
    </row>
    <row r="51" spans="1:7" ht="16.5" customHeight="1">
      <c r="A51" s="20"/>
      <c r="B51" s="20"/>
      <c r="C51" s="21" t="s">
        <v>27</v>
      </c>
      <c r="D51" s="22" t="s">
        <v>28</v>
      </c>
      <c r="E51" s="23" t="s">
        <v>81</v>
      </c>
      <c r="F51" s="6">
        <v>609.59</v>
      </c>
      <c r="G51" s="5">
        <f t="shared" si="1"/>
        <v>60.95900000000001</v>
      </c>
    </row>
    <row r="52" spans="1:7" ht="16.5" customHeight="1">
      <c r="A52" s="20"/>
      <c r="B52" s="20"/>
      <c r="C52" s="21" t="s">
        <v>30</v>
      </c>
      <c r="D52" s="22" t="s">
        <v>31</v>
      </c>
      <c r="E52" s="23" t="s">
        <v>90</v>
      </c>
      <c r="F52" s="6">
        <v>2015.17</v>
      </c>
      <c r="G52" s="5">
        <f t="shared" si="1"/>
        <v>3.5825244444444446</v>
      </c>
    </row>
    <row r="53" spans="1:7" ht="16.5" customHeight="1">
      <c r="A53" s="20"/>
      <c r="B53" s="20"/>
      <c r="C53" s="20"/>
      <c r="D53" s="22" t="s">
        <v>91</v>
      </c>
      <c r="E53" s="23" t="s">
        <v>72</v>
      </c>
      <c r="F53" s="6">
        <v>984</v>
      </c>
      <c r="G53" s="5">
        <f t="shared" si="1"/>
        <v>2.46</v>
      </c>
    </row>
    <row r="54" spans="1:7" ht="16.5" customHeight="1">
      <c r="A54" s="20"/>
      <c r="B54" s="20"/>
      <c r="C54" s="20"/>
      <c r="D54" s="22" t="s">
        <v>92</v>
      </c>
      <c r="E54" s="23" t="s">
        <v>70</v>
      </c>
      <c r="F54" s="6">
        <v>0</v>
      </c>
      <c r="G54" s="5">
        <f t="shared" si="1"/>
        <v>0</v>
      </c>
    </row>
    <row r="55" spans="1:7" ht="16.5" customHeight="1">
      <c r="A55" s="20"/>
      <c r="B55" s="20"/>
      <c r="C55" s="20"/>
      <c r="D55" s="22" t="s">
        <v>93</v>
      </c>
      <c r="E55" s="23" t="s">
        <v>94</v>
      </c>
      <c r="F55" s="6">
        <v>1000</v>
      </c>
      <c r="G55" s="5">
        <f t="shared" si="1"/>
        <v>57.14285714285714</v>
      </c>
    </row>
    <row r="56" spans="1:7" ht="16.5" customHeight="1">
      <c r="A56" s="20"/>
      <c r="B56" s="20"/>
      <c r="C56" s="20"/>
      <c r="D56" s="22" t="s">
        <v>95</v>
      </c>
      <c r="E56" s="23" t="s">
        <v>96</v>
      </c>
      <c r="F56" s="6">
        <v>31.17</v>
      </c>
      <c r="G56" s="5">
        <f t="shared" si="1"/>
        <v>0.6926666666666667</v>
      </c>
    </row>
    <row r="57" spans="1:7" ht="16.5" customHeight="1">
      <c r="A57" s="20"/>
      <c r="B57" s="20"/>
      <c r="C57" s="21" t="s">
        <v>97</v>
      </c>
      <c r="D57" s="22" t="s">
        <v>31</v>
      </c>
      <c r="E57" s="23" t="s">
        <v>98</v>
      </c>
      <c r="F57" s="6">
        <v>0</v>
      </c>
      <c r="G57" s="5">
        <f t="shared" si="1"/>
        <v>0</v>
      </c>
    </row>
    <row r="58" spans="1:7" ht="16.5" customHeight="1">
      <c r="A58" s="20"/>
      <c r="B58" s="20"/>
      <c r="C58" s="20"/>
      <c r="D58" s="22" t="s">
        <v>93</v>
      </c>
      <c r="E58" s="23" t="s">
        <v>98</v>
      </c>
      <c r="F58" s="6">
        <v>0</v>
      </c>
      <c r="G58" s="5">
        <f t="shared" si="1"/>
        <v>0</v>
      </c>
    </row>
    <row r="59" spans="1:7" ht="16.5" customHeight="1">
      <c r="A59" s="20"/>
      <c r="B59" s="20"/>
      <c r="C59" s="21" t="s">
        <v>99</v>
      </c>
      <c r="D59" s="22" t="s">
        <v>31</v>
      </c>
      <c r="E59" s="23" t="s">
        <v>100</v>
      </c>
      <c r="F59" s="6">
        <v>0</v>
      </c>
      <c r="G59" s="5">
        <f t="shared" si="1"/>
        <v>0</v>
      </c>
    </row>
    <row r="60" spans="1:7" ht="16.5" customHeight="1">
      <c r="A60" s="20"/>
      <c r="B60" s="20"/>
      <c r="C60" s="20"/>
      <c r="D60" s="22" t="s">
        <v>93</v>
      </c>
      <c r="E60" s="23" t="s">
        <v>100</v>
      </c>
      <c r="F60" s="6">
        <v>0</v>
      </c>
      <c r="G60" s="5">
        <f t="shared" si="1"/>
        <v>0</v>
      </c>
    </row>
    <row r="61" spans="1:7" ht="16.5" customHeight="1">
      <c r="A61" s="13" t="s">
        <v>101</v>
      </c>
      <c r="B61" s="13"/>
      <c r="C61" s="13"/>
      <c r="D61" s="17" t="s">
        <v>102</v>
      </c>
      <c r="E61" s="18" t="s">
        <v>103</v>
      </c>
      <c r="F61" s="6">
        <f>F62</f>
        <v>0</v>
      </c>
      <c r="G61" s="5">
        <f t="shared" si="1"/>
        <v>0</v>
      </c>
    </row>
    <row r="62" spans="1:7" ht="16.5" customHeight="1">
      <c r="A62" s="20"/>
      <c r="B62" s="21" t="s">
        <v>104</v>
      </c>
      <c r="C62" s="21"/>
      <c r="D62" s="22" t="s">
        <v>105</v>
      </c>
      <c r="E62" s="23" t="s">
        <v>103</v>
      </c>
      <c r="F62" s="6">
        <f>F63</f>
        <v>0</v>
      </c>
      <c r="G62" s="5">
        <f t="shared" si="1"/>
        <v>0</v>
      </c>
    </row>
    <row r="63" spans="1:7" ht="16.5" customHeight="1">
      <c r="A63" s="20"/>
      <c r="B63" s="20"/>
      <c r="C63" s="21" t="s">
        <v>30</v>
      </c>
      <c r="D63" s="22" t="s">
        <v>31</v>
      </c>
      <c r="E63" s="23" t="s">
        <v>103</v>
      </c>
      <c r="F63" s="6">
        <f>F64</f>
        <v>0</v>
      </c>
      <c r="G63" s="5">
        <f t="shared" si="1"/>
        <v>0</v>
      </c>
    </row>
    <row r="64" spans="1:7" ht="19.5" customHeight="1">
      <c r="A64" s="20"/>
      <c r="B64" s="20"/>
      <c r="C64" s="20"/>
      <c r="D64" s="22" t="s">
        <v>106</v>
      </c>
      <c r="E64" s="23" t="s">
        <v>103</v>
      </c>
      <c r="F64" s="6">
        <v>0</v>
      </c>
      <c r="G64" s="5">
        <f t="shared" si="1"/>
        <v>0</v>
      </c>
    </row>
    <row r="65" spans="1:7" ht="16.5" customHeight="1">
      <c r="A65" s="13" t="s">
        <v>107</v>
      </c>
      <c r="B65" s="13"/>
      <c r="C65" s="13"/>
      <c r="D65" s="17" t="s">
        <v>108</v>
      </c>
      <c r="E65" s="18" t="s">
        <v>109</v>
      </c>
      <c r="F65" s="19">
        <f>F66</f>
        <v>49656.77</v>
      </c>
      <c r="G65" s="5">
        <f t="shared" si="1"/>
        <v>24.789465539103606</v>
      </c>
    </row>
    <row r="66" spans="1:7" ht="16.5" customHeight="1">
      <c r="A66" s="20"/>
      <c r="B66" s="21" t="s">
        <v>110</v>
      </c>
      <c r="C66" s="21"/>
      <c r="D66" s="22" t="s">
        <v>111</v>
      </c>
      <c r="E66" s="23" t="s">
        <v>109</v>
      </c>
      <c r="F66" s="6">
        <f>SUM(F67:F73)</f>
        <v>49656.77</v>
      </c>
      <c r="G66" s="5">
        <f t="shared" si="1"/>
        <v>24.789465539103606</v>
      </c>
    </row>
    <row r="67" spans="1:7" ht="16.5" customHeight="1">
      <c r="A67" s="20"/>
      <c r="B67" s="20"/>
      <c r="C67" s="21" t="s">
        <v>12</v>
      </c>
      <c r="D67" s="22" t="s">
        <v>13</v>
      </c>
      <c r="E67" s="23" t="s">
        <v>81</v>
      </c>
      <c r="F67" s="6">
        <v>0</v>
      </c>
      <c r="G67" s="5">
        <f t="shared" si="1"/>
        <v>0</v>
      </c>
    </row>
    <row r="68" spans="1:7" ht="16.5" customHeight="1">
      <c r="A68" s="20"/>
      <c r="B68" s="20"/>
      <c r="C68" s="21" t="s">
        <v>112</v>
      </c>
      <c r="D68" s="22" t="s">
        <v>113</v>
      </c>
      <c r="E68" s="23" t="s">
        <v>8</v>
      </c>
      <c r="F68" s="6">
        <v>6091.49</v>
      </c>
      <c r="G68" s="5">
        <f t="shared" si="1"/>
        <v>40.60993333333333</v>
      </c>
    </row>
    <row r="69" spans="1:7" ht="16.5" customHeight="1">
      <c r="A69" s="20"/>
      <c r="B69" s="20"/>
      <c r="C69" s="21" t="s">
        <v>14</v>
      </c>
      <c r="D69" s="22" t="s">
        <v>15</v>
      </c>
      <c r="E69" s="23" t="s">
        <v>114</v>
      </c>
      <c r="F69" s="6">
        <v>0</v>
      </c>
      <c r="G69" s="5">
        <f t="shared" si="1"/>
        <v>0</v>
      </c>
    </row>
    <row r="70" spans="1:7" ht="16.5" customHeight="1">
      <c r="A70" s="20"/>
      <c r="B70" s="20"/>
      <c r="C70" s="21" t="s">
        <v>17</v>
      </c>
      <c r="D70" s="22" t="s">
        <v>18</v>
      </c>
      <c r="E70" s="23" t="s">
        <v>115</v>
      </c>
      <c r="F70" s="6">
        <v>31756.28</v>
      </c>
      <c r="G70" s="5">
        <f t="shared" si="1"/>
        <v>52.92713333333333</v>
      </c>
    </row>
    <row r="71" spans="1:7" ht="16.5" customHeight="1">
      <c r="A71" s="20"/>
      <c r="B71" s="20"/>
      <c r="C71" s="21" t="s">
        <v>116</v>
      </c>
      <c r="D71" s="22" t="s">
        <v>117</v>
      </c>
      <c r="E71" s="23" t="s">
        <v>118</v>
      </c>
      <c r="F71" s="6">
        <v>11629</v>
      </c>
      <c r="G71" s="5">
        <f t="shared" si="1"/>
        <v>94.43722592171511</v>
      </c>
    </row>
    <row r="72" spans="1:7" ht="16.5" customHeight="1">
      <c r="A72" s="20"/>
      <c r="B72" s="20"/>
      <c r="C72" s="21" t="s">
        <v>119</v>
      </c>
      <c r="D72" s="22" t="s">
        <v>120</v>
      </c>
      <c r="E72" s="23" t="s">
        <v>16</v>
      </c>
      <c r="F72" s="6">
        <v>180</v>
      </c>
      <c r="G72" s="5">
        <f t="shared" si="1"/>
        <v>9</v>
      </c>
    </row>
    <row r="73" spans="1:7" ht="16.5" customHeight="1">
      <c r="A73" s="20"/>
      <c r="B73" s="20"/>
      <c r="C73" s="21" t="s">
        <v>30</v>
      </c>
      <c r="D73" s="22" t="s">
        <v>31</v>
      </c>
      <c r="E73" s="23" t="s">
        <v>121</v>
      </c>
      <c r="F73" s="6">
        <f>SUM(F74:F75)</f>
        <v>0</v>
      </c>
      <c r="G73" s="5">
        <f t="shared" si="1"/>
        <v>0</v>
      </c>
    </row>
    <row r="74" spans="1:7" ht="24.75" customHeight="1">
      <c r="A74" s="20"/>
      <c r="B74" s="20"/>
      <c r="C74" s="20"/>
      <c r="D74" s="22" t="s">
        <v>122</v>
      </c>
      <c r="E74" s="23" t="s">
        <v>70</v>
      </c>
      <c r="F74" s="6">
        <v>0</v>
      </c>
      <c r="G74" s="5">
        <f t="shared" si="1"/>
        <v>0</v>
      </c>
    </row>
    <row r="75" spans="1:7" ht="22.5" customHeight="1">
      <c r="A75" s="20"/>
      <c r="B75" s="20"/>
      <c r="C75" s="20"/>
      <c r="D75" s="22" t="s">
        <v>123</v>
      </c>
      <c r="E75" s="23" t="s">
        <v>124</v>
      </c>
      <c r="F75" s="6">
        <v>0</v>
      </c>
      <c r="G75" s="5">
        <f t="shared" si="1"/>
        <v>0</v>
      </c>
    </row>
    <row r="76" spans="1:7" ht="16.5" customHeight="1">
      <c r="A76" s="13" t="s">
        <v>125</v>
      </c>
      <c r="B76" s="13"/>
      <c r="C76" s="13"/>
      <c r="D76" s="17" t="s">
        <v>126</v>
      </c>
      <c r="E76" s="18" t="s">
        <v>127</v>
      </c>
      <c r="F76" s="19">
        <f>F77+F79</f>
        <v>45705.130000000005</v>
      </c>
      <c r="G76" s="5">
        <f t="shared" si="1"/>
        <v>29.67865584415585</v>
      </c>
    </row>
    <row r="77" spans="1:7" ht="16.5" customHeight="1">
      <c r="A77" s="20"/>
      <c r="B77" s="21" t="s">
        <v>128</v>
      </c>
      <c r="C77" s="21"/>
      <c r="D77" s="22" t="s">
        <v>129</v>
      </c>
      <c r="E77" s="23" t="s">
        <v>130</v>
      </c>
      <c r="F77" s="6">
        <f>F78</f>
        <v>24258.22</v>
      </c>
      <c r="G77" s="5">
        <f t="shared" si="1"/>
        <v>21.46745132743363</v>
      </c>
    </row>
    <row r="78" spans="1:7" ht="16.5" customHeight="1">
      <c r="A78" s="20"/>
      <c r="B78" s="20"/>
      <c r="C78" s="21" t="s">
        <v>17</v>
      </c>
      <c r="D78" s="22" t="s">
        <v>18</v>
      </c>
      <c r="E78" s="23" t="s">
        <v>130</v>
      </c>
      <c r="F78" s="6">
        <v>24258.22</v>
      </c>
      <c r="G78" s="5">
        <f t="shared" si="1"/>
        <v>21.46745132743363</v>
      </c>
    </row>
    <row r="79" spans="1:7" ht="16.5" customHeight="1">
      <c r="A79" s="20"/>
      <c r="B79" s="21" t="s">
        <v>131</v>
      </c>
      <c r="C79" s="21"/>
      <c r="D79" s="22" t="s">
        <v>132</v>
      </c>
      <c r="E79" s="23" t="s">
        <v>133</v>
      </c>
      <c r="F79" s="6">
        <f>F80+F82+F83+F85</f>
        <v>21446.91</v>
      </c>
      <c r="G79" s="5">
        <f t="shared" si="1"/>
        <v>52.309536585365855</v>
      </c>
    </row>
    <row r="80" spans="1:7" ht="16.5" customHeight="1">
      <c r="A80" s="20"/>
      <c r="B80" s="20"/>
      <c r="C80" s="21" t="s">
        <v>12</v>
      </c>
      <c r="D80" s="22" t="s">
        <v>13</v>
      </c>
      <c r="E80" s="23" t="s">
        <v>134</v>
      </c>
      <c r="F80" s="6">
        <f>F81</f>
        <v>3835.82</v>
      </c>
      <c r="G80" s="5">
        <f t="shared" si="1"/>
        <v>98.35435897435897</v>
      </c>
    </row>
    <row r="81" spans="1:7" ht="16.5" customHeight="1">
      <c r="A81" s="20"/>
      <c r="B81" s="20"/>
      <c r="C81" s="20"/>
      <c r="D81" s="22" t="s">
        <v>85</v>
      </c>
      <c r="E81" s="23" t="s">
        <v>136</v>
      </c>
      <c r="F81" s="6">
        <v>3835.82</v>
      </c>
      <c r="G81" s="5">
        <f t="shared" si="1"/>
        <v>100.94263157894738</v>
      </c>
    </row>
    <row r="82" spans="1:7" ht="16.5" customHeight="1">
      <c r="A82" s="20"/>
      <c r="B82" s="20"/>
      <c r="C82" s="21" t="s">
        <v>112</v>
      </c>
      <c r="D82" s="22" t="s">
        <v>113</v>
      </c>
      <c r="E82" s="23" t="s">
        <v>137</v>
      </c>
      <c r="F82" s="6">
        <v>29.9</v>
      </c>
      <c r="G82" s="5">
        <f t="shared" si="1"/>
        <v>7.475</v>
      </c>
    </row>
    <row r="83" spans="1:7" ht="16.5" customHeight="1">
      <c r="A83" s="20"/>
      <c r="B83" s="20"/>
      <c r="C83" s="21" t="s">
        <v>14</v>
      </c>
      <c r="D83" s="22" t="s">
        <v>15</v>
      </c>
      <c r="E83" s="23" t="s">
        <v>138</v>
      </c>
      <c r="F83" s="6">
        <v>2199.99</v>
      </c>
      <c r="G83" s="5">
        <f t="shared" si="1"/>
        <v>99.99954545454544</v>
      </c>
    </row>
    <row r="84" spans="1:7" ht="16.5" customHeight="1">
      <c r="A84" s="20"/>
      <c r="B84" s="20"/>
      <c r="C84" s="20"/>
      <c r="D84" s="22" t="s">
        <v>85</v>
      </c>
      <c r="E84" s="23" t="s">
        <v>138</v>
      </c>
      <c r="F84" s="6">
        <v>2199.99</v>
      </c>
      <c r="G84" s="5">
        <f aca="true" t="shared" si="2" ref="G84:G147">F84/E84*100</f>
        <v>99.99954545454544</v>
      </c>
    </row>
    <row r="85" spans="1:7" ht="16.5" customHeight="1">
      <c r="A85" s="20"/>
      <c r="B85" s="20"/>
      <c r="C85" s="21" t="s">
        <v>17</v>
      </c>
      <c r="D85" s="22" t="s">
        <v>18</v>
      </c>
      <c r="E85" s="23" t="s">
        <v>139</v>
      </c>
      <c r="F85" s="6">
        <v>15381.2</v>
      </c>
      <c r="G85" s="5">
        <f t="shared" si="2"/>
        <v>44.5831884057971</v>
      </c>
    </row>
    <row r="86" spans="1:7" ht="16.5" customHeight="1">
      <c r="A86" s="20"/>
      <c r="B86" s="20"/>
      <c r="C86" s="20"/>
      <c r="D86" s="24" t="s">
        <v>800</v>
      </c>
      <c r="E86" s="23" t="s">
        <v>140</v>
      </c>
      <c r="F86" s="6">
        <v>10381.2</v>
      </c>
      <c r="G86" s="5">
        <f t="shared" si="2"/>
        <v>35.190508474576276</v>
      </c>
    </row>
    <row r="87" spans="1:7" ht="16.5" customHeight="1">
      <c r="A87" s="20"/>
      <c r="B87" s="20"/>
      <c r="C87" s="20"/>
      <c r="D87" s="22" t="s">
        <v>141</v>
      </c>
      <c r="E87" s="23" t="s">
        <v>19</v>
      </c>
      <c r="F87" s="6">
        <v>5000</v>
      </c>
      <c r="G87" s="5">
        <f t="shared" si="2"/>
        <v>100</v>
      </c>
    </row>
    <row r="88" spans="1:7" ht="16.5" customHeight="1">
      <c r="A88" s="13" t="s">
        <v>142</v>
      </c>
      <c r="B88" s="13"/>
      <c r="C88" s="13"/>
      <c r="D88" s="17" t="s">
        <v>143</v>
      </c>
      <c r="E88" s="18" t="s">
        <v>144</v>
      </c>
      <c r="F88" s="19">
        <f>SUM(F89,F97,F102,F132,F136)</f>
        <v>1090878.0499999998</v>
      </c>
      <c r="G88" s="5">
        <f t="shared" si="2"/>
        <v>54.99436131351902</v>
      </c>
    </row>
    <row r="89" spans="1:7" ht="16.5" customHeight="1">
      <c r="A89" s="20"/>
      <c r="B89" s="21" t="s">
        <v>145</v>
      </c>
      <c r="C89" s="21"/>
      <c r="D89" s="22" t="s">
        <v>146</v>
      </c>
      <c r="E89" s="23" t="s">
        <v>147</v>
      </c>
      <c r="F89" s="6">
        <f>SUM(F90:F96)</f>
        <v>37090</v>
      </c>
      <c r="G89" s="5">
        <f t="shared" si="2"/>
        <v>52.68465909090909</v>
      </c>
    </row>
    <row r="90" spans="1:7" ht="16.5" customHeight="1">
      <c r="A90" s="20"/>
      <c r="B90" s="20"/>
      <c r="C90" s="21" t="s">
        <v>49</v>
      </c>
      <c r="D90" s="22" t="s">
        <v>50</v>
      </c>
      <c r="E90" s="23" t="s">
        <v>24</v>
      </c>
      <c r="F90" s="6">
        <v>25000</v>
      </c>
      <c r="G90" s="5">
        <f t="shared" si="2"/>
        <v>50</v>
      </c>
    </row>
    <row r="91" spans="1:7" ht="16.5" customHeight="1">
      <c r="A91" s="20"/>
      <c r="B91" s="20"/>
      <c r="C91" s="21" t="s">
        <v>148</v>
      </c>
      <c r="D91" s="22" t="s">
        <v>149</v>
      </c>
      <c r="E91" s="23" t="s">
        <v>150</v>
      </c>
      <c r="F91" s="6">
        <v>4240</v>
      </c>
      <c r="G91" s="5">
        <f t="shared" si="2"/>
        <v>100</v>
      </c>
    </row>
    <row r="92" spans="1:7" ht="16.5" customHeight="1">
      <c r="A92" s="20"/>
      <c r="B92" s="20"/>
      <c r="C92" s="21" t="s">
        <v>52</v>
      </c>
      <c r="D92" s="22" t="s">
        <v>53</v>
      </c>
      <c r="E92" s="23" t="s">
        <v>151</v>
      </c>
      <c r="F92" s="6">
        <v>4095</v>
      </c>
      <c r="G92" s="5">
        <f t="shared" si="2"/>
        <v>50</v>
      </c>
    </row>
    <row r="93" spans="1:7" ht="16.5" customHeight="1">
      <c r="A93" s="20"/>
      <c r="B93" s="20"/>
      <c r="C93" s="21" t="s">
        <v>55</v>
      </c>
      <c r="D93" s="22" t="s">
        <v>56</v>
      </c>
      <c r="E93" s="23" t="s">
        <v>29</v>
      </c>
      <c r="F93" s="6">
        <v>650</v>
      </c>
      <c r="G93" s="5">
        <f t="shared" si="2"/>
        <v>50</v>
      </c>
    </row>
    <row r="94" spans="1:7" ht="16.5" customHeight="1">
      <c r="A94" s="20"/>
      <c r="B94" s="20"/>
      <c r="C94" s="21" t="s">
        <v>12</v>
      </c>
      <c r="D94" s="22" t="s">
        <v>13</v>
      </c>
      <c r="E94" s="23" t="s">
        <v>16</v>
      </c>
      <c r="F94" s="6">
        <v>1000</v>
      </c>
      <c r="G94" s="5">
        <f t="shared" si="2"/>
        <v>50</v>
      </c>
    </row>
    <row r="95" spans="1:7" ht="16.5" customHeight="1">
      <c r="A95" s="20"/>
      <c r="B95" s="20"/>
      <c r="C95" s="21" t="s">
        <v>17</v>
      </c>
      <c r="D95" s="22" t="s">
        <v>18</v>
      </c>
      <c r="E95" s="23" t="s">
        <v>152</v>
      </c>
      <c r="F95" s="6">
        <v>1835</v>
      </c>
      <c r="G95" s="5">
        <f t="shared" si="2"/>
        <v>50</v>
      </c>
    </row>
    <row r="96" spans="1:7" ht="20.25" customHeight="1">
      <c r="A96" s="20"/>
      <c r="B96" s="20"/>
      <c r="C96" s="21" t="s">
        <v>153</v>
      </c>
      <c r="D96" s="22" t="s">
        <v>154</v>
      </c>
      <c r="E96" s="23" t="s">
        <v>81</v>
      </c>
      <c r="F96" s="6">
        <v>270</v>
      </c>
      <c r="G96" s="5">
        <f t="shared" si="2"/>
        <v>27</v>
      </c>
    </row>
    <row r="97" spans="1:7" ht="16.5" customHeight="1">
      <c r="A97" s="20"/>
      <c r="B97" s="21" t="s">
        <v>155</v>
      </c>
      <c r="C97" s="21"/>
      <c r="D97" s="22" t="s">
        <v>156</v>
      </c>
      <c r="E97" s="23" t="s">
        <v>157</v>
      </c>
      <c r="F97" s="6">
        <f>SUM(F98:F101)</f>
        <v>73512.84</v>
      </c>
      <c r="G97" s="5">
        <f t="shared" si="2"/>
        <v>49.979834789407484</v>
      </c>
    </row>
    <row r="98" spans="1:7" ht="16.5" customHeight="1">
      <c r="A98" s="20"/>
      <c r="B98" s="20"/>
      <c r="C98" s="21" t="s">
        <v>158</v>
      </c>
      <c r="D98" s="22" t="s">
        <v>159</v>
      </c>
      <c r="E98" s="23" t="s">
        <v>160</v>
      </c>
      <c r="F98" s="6">
        <v>72826.19</v>
      </c>
      <c r="G98" s="5">
        <f t="shared" si="2"/>
        <v>50.93274819036962</v>
      </c>
    </row>
    <row r="99" spans="1:7" ht="16.5" customHeight="1">
      <c r="A99" s="20"/>
      <c r="B99" s="20"/>
      <c r="C99" s="21" t="s">
        <v>12</v>
      </c>
      <c r="D99" s="22" t="s">
        <v>13</v>
      </c>
      <c r="E99" s="23" t="s">
        <v>161</v>
      </c>
      <c r="F99" s="6">
        <v>0</v>
      </c>
      <c r="G99" s="5">
        <f t="shared" si="2"/>
        <v>0</v>
      </c>
    </row>
    <row r="100" spans="1:7" ht="16.5" customHeight="1">
      <c r="A100" s="20"/>
      <c r="B100" s="20"/>
      <c r="C100" s="21" t="s">
        <v>17</v>
      </c>
      <c r="D100" s="22" t="s">
        <v>18</v>
      </c>
      <c r="E100" s="23" t="s">
        <v>162</v>
      </c>
      <c r="F100" s="6">
        <v>268</v>
      </c>
      <c r="G100" s="5">
        <f t="shared" si="2"/>
        <v>14.888888888888888</v>
      </c>
    </row>
    <row r="101" spans="1:7" ht="23.25" customHeight="1">
      <c r="A101" s="20"/>
      <c r="B101" s="20"/>
      <c r="C101" s="21" t="s">
        <v>163</v>
      </c>
      <c r="D101" s="22" t="s">
        <v>164</v>
      </c>
      <c r="E101" s="23" t="s">
        <v>165</v>
      </c>
      <c r="F101" s="6">
        <v>418.65</v>
      </c>
      <c r="G101" s="5">
        <f t="shared" si="2"/>
        <v>52.33125</v>
      </c>
    </row>
    <row r="102" spans="1:7" ht="16.5" customHeight="1">
      <c r="A102" s="20"/>
      <c r="B102" s="21" t="s">
        <v>166</v>
      </c>
      <c r="C102" s="21"/>
      <c r="D102" s="22" t="s">
        <v>167</v>
      </c>
      <c r="E102" s="23" t="s">
        <v>168</v>
      </c>
      <c r="F102" s="6">
        <f>SUM(F103:F104,F108,F109,F110,F111,F112,F113,F114,F115,F116,F119,F120,F121,F122,F123,F124,F125,F126,F127,F128,F129,F130)</f>
        <v>933320.9899999999</v>
      </c>
      <c r="G102" s="5">
        <f t="shared" si="2"/>
        <v>55.477779369482725</v>
      </c>
    </row>
    <row r="103" spans="1:7" ht="16.5" customHeight="1">
      <c r="A103" s="20"/>
      <c r="B103" s="20"/>
      <c r="C103" s="21" t="s">
        <v>169</v>
      </c>
      <c r="D103" s="22" t="s">
        <v>170</v>
      </c>
      <c r="E103" s="23" t="s">
        <v>171</v>
      </c>
      <c r="F103" s="6">
        <v>919.8</v>
      </c>
      <c r="G103" s="5">
        <f t="shared" si="2"/>
        <v>15.329999999999998</v>
      </c>
    </row>
    <row r="104" spans="1:7" ht="16.5" customHeight="1">
      <c r="A104" s="20"/>
      <c r="B104" s="20"/>
      <c r="C104" s="21" t="s">
        <v>49</v>
      </c>
      <c r="D104" s="22" t="s">
        <v>50</v>
      </c>
      <c r="E104" s="23" t="s">
        <v>172</v>
      </c>
      <c r="F104" s="6">
        <v>521724.19</v>
      </c>
      <c r="G104" s="5">
        <f t="shared" si="2"/>
        <v>51.36921003194058</v>
      </c>
    </row>
    <row r="105" spans="1:7" ht="16.5" customHeight="1">
      <c r="A105" s="20"/>
      <c r="B105" s="20"/>
      <c r="C105" s="20"/>
      <c r="D105" s="22" t="s">
        <v>173</v>
      </c>
      <c r="E105" s="23" t="s">
        <v>174</v>
      </c>
      <c r="F105" s="6">
        <v>21032.51</v>
      </c>
      <c r="G105" s="5">
        <f t="shared" si="2"/>
        <v>69.690225314778</v>
      </c>
    </row>
    <row r="106" spans="1:7" ht="16.5" customHeight="1">
      <c r="A106" s="20"/>
      <c r="B106" s="20"/>
      <c r="C106" s="20"/>
      <c r="D106" s="22" t="s">
        <v>175</v>
      </c>
      <c r="E106" s="23" t="s">
        <v>176</v>
      </c>
      <c r="F106" s="6">
        <v>477459.68</v>
      </c>
      <c r="G106" s="5">
        <f t="shared" si="2"/>
        <v>49.94180947918061</v>
      </c>
    </row>
    <row r="107" spans="1:7" ht="21.75" customHeight="1">
      <c r="A107" s="20"/>
      <c r="B107" s="20"/>
      <c r="C107" s="20"/>
      <c r="D107" s="22" t="s">
        <v>177</v>
      </c>
      <c r="E107" s="23" t="s">
        <v>178</v>
      </c>
      <c r="F107" s="6">
        <v>23232</v>
      </c>
      <c r="G107" s="5">
        <f t="shared" si="2"/>
        <v>78.95595432300163</v>
      </c>
    </row>
    <row r="108" spans="1:7" ht="16.5" customHeight="1">
      <c r="A108" s="20"/>
      <c r="B108" s="20"/>
      <c r="C108" s="21" t="s">
        <v>148</v>
      </c>
      <c r="D108" s="22" t="s">
        <v>149</v>
      </c>
      <c r="E108" s="23" t="s">
        <v>179</v>
      </c>
      <c r="F108" s="6">
        <v>83278.5</v>
      </c>
      <c r="G108" s="5">
        <f t="shared" si="2"/>
        <v>99.9957974112053</v>
      </c>
    </row>
    <row r="109" spans="1:7" ht="16.5" customHeight="1">
      <c r="A109" s="20"/>
      <c r="B109" s="20"/>
      <c r="C109" s="21" t="s">
        <v>180</v>
      </c>
      <c r="D109" s="22" t="s">
        <v>181</v>
      </c>
      <c r="E109" s="23" t="s">
        <v>182</v>
      </c>
      <c r="F109" s="6">
        <v>12739</v>
      </c>
      <c r="G109" s="5">
        <f t="shared" si="2"/>
        <v>79.61875</v>
      </c>
    </row>
    <row r="110" spans="1:7" ht="16.5" customHeight="1">
      <c r="A110" s="20"/>
      <c r="B110" s="20"/>
      <c r="C110" s="21" t="s">
        <v>52</v>
      </c>
      <c r="D110" s="22" t="s">
        <v>53</v>
      </c>
      <c r="E110" s="23" t="s">
        <v>183</v>
      </c>
      <c r="F110" s="6">
        <v>93747.71</v>
      </c>
      <c r="G110" s="5">
        <f t="shared" si="2"/>
        <v>51.38099596615074</v>
      </c>
    </row>
    <row r="111" spans="1:7" ht="16.5" customHeight="1">
      <c r="A111" s="20"/>
      <c r="B111" s="20"/>
      <c r="C111" s="21" t="s">
        <v>55</v>
      </c>
      <c r="D111" s="22" t="s">
        <v>56</v>
      </c>
      <c r="E111" s="23" t="s">
        <v>184</v>
      </c>
      <c r="F111" s="6">
        <v>10551.73</v>
      </c>
      <c r="G111" s="5">
        <f t="shared" si="2"/>
        <v>51.35161572902472</v>
      </c>
    </row>
    <row r="112" spans="1:7" ht="23.25" customHeight="1">
      <c r="A112" s="20"/>
      <c r="B112" s="20"/>
      <c r="C112" s="21" t="s">
        <v>185</v>
      </c>
      <c r="D112" s="22" t="s">
        <v>186</v>
      </c>
      <c r="E112" s="23" t="s">
        <v>187</v>
      </c>
      <c r="F112" s="6">
        <v>2846</v>
      </c>
      <c r="G112" s="5">
        <f t="shared" si="2"/>
        <v>19.281842818428185</v>
      </c>
    </row>
    <row r="113" spans="1:7" ht="16.5" customHeight="1">
      <c r="A113" s="20"/>
      <c r="B113" s="20"/>
      <c r="C113" s="21" t="s">
        <v>9</v>
      </c>
      <c r="D113" s="22" t="s">
        <v>10</v>
      </c>
      <c r="E113" s="23" t="s">
        <v>188</v>
      </c>
      <c r="F113" s="6">
        <v>9923.3</v>
      </c>
      <c r="G113" s="5">
        <f t="shared" si="2"/>
        <v>79.3864</v>
      </c>
    </row>
    <row r="114" spans="1:7" ht="16.5" customHeight="1">
      <c r="A114" s="20"/>
      <c r="B114" s="20"/>
      <c r="C114" s="21" t="s">
        <v>12</v>
      </c>
      <c r="D114" s="22" t="s">
        <v>13</v>
      </c>
      <c r="E114" s="23" t="s">
        <v>189</v>
      </c>
      <c r="F114" s="6">
        <v>33260.33</v>
      </c>
      <c r="G114" s="5">
        <f t="shared" si="2"/>
        <v>56.66155025553663</v>
      </c>
    </row>
    <row r="115" spans="1:7" ht="16.5" customHeight="1">
      <c r="A115" s="20"/>
      <c r="B115" s="20"/>
      <c r="C115" s="21" t="s">
        <v>112</v>
      </c>
      <c r="D115" s="22" t="s">
        <v>113</v>
      </c>
      <c r="E115" s="23" t="s">
        <v>190</v>
      </c>
      <c r="F115" s="6">
        <v>4599.87</v>
      </c>
      <c r="G115" s="5">
        <f t="shared" si="2"/>
        <v>34.07311111111111</v>
      </c>
    </row>
    <row r="116" spans="1:7" ht="16.5" customHeight="1">
      <c r="A116" s="20"/>
      <c r="B116" s="20"/>
      <c r="C116" s="21" t="s">
        <v>14</v>
      </c>
      <c r="D116" s="22" t="s">
        <v>15</v>
      </c>
      <c r="E116" s="23" t="s">
        <v>191</v>
      </c>
      <c r="F116" s="6">
        <v>445.82</v>
      </c>
      <c r="G116" s="5">
        <f t="shared" si="2"/>
        <v>1.972654867256637</v>
      </c>
    </row>
    <row r="117" spans="1:7" ht="16.5" customHeight="1">
      <c r="A117" s="20"/>
      <c r="B117" s="20"/>
      <c r="C117" s="20"/>
      <c r="D117" s="22" t="s">
        <v>192</v>
      </c>
      <c r="E117" s="23" t="s">
        <v>19</v>
      </c>
      <c r="F117" s="6">
        <v>445.82</v>
      </c>
      <c r="G117" s="5">
        <f t="shared" si="2"/>
        <v>8.9164</v>
      </c>
    </row>
    <row r="118" spans="1:7" ht="16.5" customHeight="1">
      <c r="A118" s="20"/>
      <c r="B118" s="20"/>
      <c r="C118" s="20"/>
      <c r="D118" s="22" t="s">
        <v>788</v>
      </c>
      <c r="E118" s="23" t="s">
        <v>193</v>
      </c>
      <c r="F118" s="6">
        <v>0</v>
      </c>
      <c r="G118" s="5">
        <f t="shared" si="2"/>
        <v>0</v>
      </c>
    </row>
    <row r="119" spans="1:7" ht="16.5" customHeight="1">
      <c r="A119" s="20"/>
      <c r="B119" s="20"/>
      <c r="C119" s="21" t="s">
        <v>194</v>
      </c>
      <c r="D119" s="22" t="s">
        <v>195</v>
      </c>
      <c r="E119" s="23" t="s">
        <v>196</v>
      </c>
      <c r="F119" s="6">
        <v>3260.7</v>
      </c>
      <c r="G119" s="5">
        <f t="shared" si="2"/>
        <v>66.54489795918367</v>
      </c>
    </row>
    <row r="120" spans="1:7" ht="16.5" customHeight="1">
      <c r="A120" s="20"/>
      <c r="B120" s="20"/>
      <c r="C120" s="21" t="s">
        <v>17</v>
      </c>
      <c r="D120" s="22" t="s">
        <v>18</v>
      </c>
      <c r="E120" s="23" t="s">
        <v>197</v>
      </c>
      <c r="F120" s="6">
        <v>45978.18</v>
      </c>
      <c r="G120" s="5">
        <f t="shared" si="2"/>
        <v>53.31978058934722</v>
      </c>
    </row>
    <row r="121" spans="1:7" ht="16.5" customHeight="1">
      <c r="A121" s="20"/>
      <c r="B121" s="20"/>
      <c r="C121" s="21" t="s">
        <v>198</v>
      </c>
      <c r="D121" s="22" t="s">
        <v>199</v>
      </c>
      <c r="E121" s="23" t="s">
        <v>200</v>
      </c>
      <c r="F121" s="6">
        <v>417.9</v>
      </c>
      <c r="G121" s="5">
        <f t="shared" si="2"/>
        <v>29.849999999999998</v>
      </c>
    </row>
    <row r="122" spans="1:7" ht="24" customHeight="1">
      <c r="A122" s="20"/>
      <c r="B122" s="20"/>
      <c r="C122" s="21" t="s">
        <v>163</v>
      </c>
      <c r="D122" s="22" t="s">
        <v>164</v>
      </c>
      <c r="E122" s="23" t="s">
        <v>171</v>
      </c>
      <c r="F122" s="6">
        <v>5927.72</v>
      </c>
      <c r="G122" s="5">
        <f t="shared" si="2"/>
        <v>98.79533333333333</v>
      </c>
    </row>
    <row r="123" spans="1:7" ht="24.75" customHeight="1">
      <c r="A123" s="20"/>
      <c r="B123" s="20"/>
      <c r="C123" s="21" t="s">
        <v>201</v>
      </c>
      <c r="D123" s="22" t="s">
        <v>202</v>
      </c>
      <c r="E123" s="23" t="s">
        <v>43</v>
      </c>
      <c r="F123" s="6">
        <v>4194.6</v>
      </c>
      <c r="G123" s="5">
        <f t="shared" si="2"/>
        <v>32.26615384615385</v>
      </c>
    </row>
    <row r="124" spans="1:7" ht="16.5" customHeight="1">
      <c r="A124" s="20"/>
      <c r="B124" s="20"/>
      <c r="C124" s="21" t="s">
        <v>203</v>
      </c>
      <c r="D124" s="22" t="s">
        <v>204</v>
      </c>
      <c r="E124" s="23" t="s">
        <v>205</v>
      </c>
      <c r="F124" s="6">
        <v>14500.61</v>
      </c>
      <c r="G124" s="5">
        <f t="shared" si="2"/>
        <v>55.77157692307693</v>
      </c>
    </row>
    <row r="125" spans="1:7" ht="16.5" customHeight="1">
      <c r="A125" s="20"/>
      <c r="B125" s="20"/>
      <c r="C125" s="21" t="s">
        <v>206</v>
      </c>
      <c r="D125" s="22" t="s">
        <v>207</v>
      </c>
      <c r="E125" s="23" t="s">
        <v>16</v>
      </c>
      <c r="F125" s="6">
        <v>0</v>
      </c>
      <c r="G125" s="5">
        <f t="shared" si="2"/>
        <v>0</v>
      </c>
    </row>
    <row r="126" spans="1:7" ht="16.5" customHeight="1">
      <c r="A126" s="20"/>
      <c r="B126" s="20"/>
      <c r="C126" s="21" t="s">
        <v>27</v>
      </c>
      <c r="D126" s="22" t="s">
        <v>28</v>
      </c>
      <c r="E126" s="23" t="s">
        <v>208</v>
      </c>
      <c r="F126" s="6">
        <v>5472</v>
      </c>
      <c r="G126" s="5">
        <f t="shared" si="2"/>
        <v>99.1304347826087</v>
      </c>
    </row>
    <row r="127" spans="1:7" ht="16.5" customHeight="1">
      <c r="A127" s="20"/>
      <c r="B127" s="20"/>
      <c r="C127" s="21" t="s">
        <v>209</v>
      </c>
      <c r="D127" s="22" t="s">
        <v>210</v>
      </c>
      <c r="E127" s="23" t="s">
        <v>211</v>
      </c>
      <c r="F127" s="6">
        <v>22500</v>
      </c>
      <c r="G127" s="5">
        <f t="shared" si="2"/>
        <v>75</v>
      </c>
    </row>
    <row r="128" spans="1:7" ht="16.5" customHeight="1">
      <c r="A128" s="20"/>
      <c r="B128" s="20"/>
      <c r="C128" s="21" t="s">
        <v>212</v>
      </c>
      <c r="D128" s="22" t="s">
        <v>213</v>
      </c>
      <c r="E128" s="23" t="s">
        <v>214</v>
      </c>
      <c r="F128" s="6">
        <v>4655.53</v>
      </c>
      <c r="G128" s="5">
        <f t="shared" si="2"/>
        <v>66.50757142857142</v>
      </c>
    </row>
    <row r="129" spans="1:7" ht="20.25" customHeight="1">
      <c r="A129" s="20"/>
      <c r="B129" s="20"/>
      <c r="C129" s="21" t="s">
        <v>153</v>
      </c>
      <c r="D129" s="22" t="s">
        <v>154</v>
      </c>
      <c r="E129" s="23" t="s">
        <v>215</v>
      </c>
      <c r="F129" s="6">
        <v>2377.51</v>
      </c>
      <c r="G129" s="5">
        <f t="shared" si="2"/>
        <v>55.290930232558146</v>
      </c>
    </row>
    <row r="130" spans="1:7" ht="16.5" customHeight="1">
      <c r="A130" s="20"/>
      <c r="B130" s="20"/>
      <c r="C130" s="21" t="s">
        <v>30</v>
      </c>
      <c r="D130" s="22" t="s">
        <v>31</v>
      </c>
      <c r="E130" s="23" t="s">
        <v>24</v>
      </c>
      <c r="F130" s="6">
        <v>49999.99</v>
      </c>
      <c r="G130" s="5">
        <f t="shared" si="2"/>
        <v>99.99998</v>
      </c>
    </row>
    <row r="131" spans="1:7" ht="16.5" customHeight="1">
      <c r="A131" s="20"/>
      <c r="B131" s="20"/>
      <c r="C131" s="20"/>
      <c r="D131" s="22" t="s">
        <v>216</v>
      </c>
      <c r="E131" s="23" t="s">
        <v>24</v>
      </c>
      <c r="F131" s="6">
        <v>49999.99</v>
      </c>
      <c r="G131" s="5">
        <f t="shared" si="2"/>
        <v>99.99998</v>
      </c>
    </row>
    <row r="132" spans="1:7" ht="16.5" customHeight="1">
      <c r="A132" s="20"/>
      <c r="B132" s="21" t="s">
        <v>217</v>
      </c>
      <c r="C132" s="21"/>
      <c r="D132" s="22" t="s">
        <v>218</v>
      </c>
      <c r="E132" s="23" t="s">
        <v>219</v>
      </c>
      <c r="F132" s="6">
        <f>F133+F134+F135</f>
        <v>11222.2</v>
      </c>
      <c r="G132" s="5">
        <f t="shared" si="2"/>
        <v>27.709135802469138</v>
      </c>
    </row>
    <row r="133" spans="1:7" ht="16.5" customHeight="1">
      <c r="A133" s="20"/>
      <c r="B133" s="20"/>
      <c r="C133" s="21" t="s">
        <v>9</v>
      </c>
      <c r="D133" s="22" t="s">
        <v>10</v>
      </c>
      <c r="E133" s="23" t="s">
        <v>81</v>
      </c>
      <c r="F133" s="6">
        <v>130</v>
      </c>
      <c r="G133" s="5">
        <f t="shared" si="2"/>
        <v>13</v>
      </c>
    </row>
    <row r="134" spans="1:7" ht="16.5" customHeight="1">
      <c r="A134" s="20"/>
      <c r="B134" s="20"/>
      <c r="C134" s="21" t="s">
        <v>12</v>
      </c>
      <c r="D134" s="22" t="s">
        <v>13</v>
      </c>
      <c r="E134" s="23" t="s">
        <v>220</v>
      </c>
      <c r="F134" s="6">
        <v>949</v>
      </c>
      <c r="G134" s="5">
        <f t="shared" si="2"/>
        <v>8.252173913043478</v>
      </c>
    </row>
    <row r="135" spans="1:7" ht="16.5" customHeight="1">
      <c r="A135" s="20"/>
      <c r="B135" s="20"/>
      <c r="C135" s="21" t="s">
        <v>17</v>
      </c>
      <c r="D135" s="22" t="s">
        <v>18</v>
      </c>
      <c r="E135" s="23" t="s">
        <v>221</v>
      </c>
      <c r="F135" s="6">
        <v>10143.2</v>
      </c>
      <c r="G135" s="5">
        <f t="shared" si="2"/>
        <v>36.22571428571429</v>
      </c>
    </row>
    <row r="136" spans="1:7" ht="16.5" customHeight="1">
      <c r="A136" s="20"/>
      <c r="B136" s="21" t="s">
        <v>222</v>
      </c>
      <c r="C136" s="21"/>
      <c r="D136" s="22" t="s">
        <v>47</v>
      </c>
      <c r="E136" s="23" t="s">
        <v>223</v>
      </c>
      <c r="F136" s="6">
        <f>F137+F139+F140</f>
        <v>35732.02</v>
      </c>
      <c r="G136" s="5">
        <f t="shared" si="2"/>
        <v>82.52198614318706</v>
      </c>
    </row>
    <row r="137" spans="1:7" ht="16.5" customHeight="1">
      <c r="A137" s="20"/>
      <c r="B137" s="20"/>
      <c r="C137" s="21" t="s">
        <v>17</v>
      </c>
      <c r="D137" s="22" t="s">
        <v>18</v>
      </c>
      <c r="E137" s="23" t="s">
        <v>224</v>
      </c>
      <c r="F137" s="6">
        <v>1911.54</v>
      </c>
      <c r="G137" s="5">
        <f t="shared" si="2"/>
        <v>47.7885</v>
      </c>
    </row>
    <row r="138" spans="1:7" ht="16.5" customHeight="1">
      <c r="A138" s="20"/>
      <c r="B138" s="20"/>
      <c r="C138" s="20"/>
      <c r="D138" s="22" t="s">
        <v>225</v>
      </c>
      <c r="E138" s="23" t="s">
        <v>224</v>
      </c>
      <c r="F138" s="6">
        <v>0</v>
      </c>
      <c r="G138" s="5">
        <f t="shared" si="2"/>
        <v>0</v>
      </c>
    </row>
    <row r="139" spans="1:7" ht="16.5" customHeight="1">
      <c r="A139" s="20"/>
      <c r="B139" s="20"/>
      <c r="C139" s="21" t="s">
        <v>27</v>
      </c>
      <c r="D139" s="22" t="s">
        <v>28</v>
      </c>
      <c r="E139" s="23" t="s">
        <v>211</v>
      </c>
      <c r="F139" s="6">
        <v>24588.1</v>
      </c>
      <c r="G139" s="5">
        <f t="shared" si="2"/>
        <v>81.96033333333332</v>
      </c>
    </row>
    <row r="140" spans="1:7" ht="44.25" customHeight="1">
      <c r="A140" s="20"/>
      <c r="B140" s="20"/>
      <c r="C140" s="21" t="s">
        <v>228</v>
      </c>
      <c r="D140" s="22" t="s">
        <v>229</v>
      </c>
      <c r="E140" s="23" t="s">
        <v>230</v>
      </c>
      <c r="F140" s="6">
        <v>9232.38</v>
      </c>
      <c r="G140" s="5">
        <f t="shared" si="2"/>
        <v>99.27290322580644</v>
      </c>
    </row>
    <row r="141" spans="1:7" ht="16.5" customHeight="1">
      <c r="A141" s="20"/>
      <c r="B141" s="20"/>
      <c r="C141" s="20"/>
      <c r="D141" s="22" t="s">
        <v>231</v>
      </c>
      <c r="E141" s="23" t="s">
        <v>230</v>
      </c>
      <c r="F141" s="6">
        <v>9232.28</v>
      </c>
      <c r="G141" s="5">
        <f t="shared" si="2"/>
        <v>99.27182795698926</v>
      </c>
    </row>
    <row r="142" spans="1:7" ht="25.5" customHeight="1">
      <c r="A142" s="13" t="s">
        <v>232</v>
      </c>
      <c r="B142" s="13"/>
      <c r="C142" s="13"/>
      <c r="D142" s="17" t="s">
        <v>233</v>
      </c>
      <c r="E142" s="18" t="s">
        <v>234</v>
      </c>
      <c r="F142" s="19">
        <f>F143+F147</f>
        <v>4620.49</v>
      </c>
      <c r="G142" s="5">
        <f t="shared" si="2"/>
        <v>81.46138928067701</v>
      </c>
    </row>
    <row r="143" spans="1:7" ht="18.75" customHeight="1">
      <c r="A143" s="20"/>
      <c r="B143" s="21" t="s">
        <v>235</v>
      </c>
      <c r="C143" s="21"/>
      <c r="D143" s="22" t="s">
        <v>236</v>
      </c>
      <c r="E143" s="23" t="s">
        <v>237</v>
      </c>
      <c r="F143" s="6">
        <f>F144+F145+F146</f>
        <v>442</v>
      </c>
      <c r="G143" s="5">
        <f t="shared" si="2"/>
        <v>40.43915827996341</v>
      </c>
    </row>
    <row r="144" spans="1:7" ht="16.5" customHeight="1">
      <c r="A144" s="20"/>
      <c r="B144" s="20"/>
      <c r="C144" s="21" t="s">
        <v>52</v>
      </c>
      <c r="D144" s="22" t="s">
        <v>53</v>
      </c>
      <c r="E144" s="23" t="s">
        <v>238</v>
      </c>
      <c r="F144" s="6">
        <v>44.53</v>
      </c>
      <c r="G144" s="5">
        <f t="shared" si="2"/>
        <v>23.31413612565445</v>
      </c>
    </row>
    <row r="145" spans="1:7" ht="16.5" customHeight="1">
      <c r="A145" s="20"/>
      <c r="B145" s="20"/>
      <c r="C145" s="21" t="s">
        <v>55</v>
      </c>
      <c r="D145" s="22" t="s">
        <v>56</v>
      </c>
      <c r="E145" s="23" t="s">
        <v>239</v>
      </c>
      <c r="F145" s="6">
        <v>6.35</v>
      </c>
      <c r="G145" s="5">
        <f t="shared" si="2"/>
        <v>28.863636363636363</v>
      </c>
    </row>
    <row r="146" spans="1:7" ht="16.5" customHeight="1">
      <c r="A146" s="20"/>
      <c r="B146" s="20"/>
      <c r="C146" s="21" t="s">
        <v>9</v>
      </c>
      <c r="D146" s="22" t="s">
        <v>10</v>
      </c>
      <c r="E146" s="23" t="s">
        <v>240</v>
      </c>
      <c r="F146" s="6">
        <v>391.12</v>
      </c>
      <c r="G146" s="5">
        <f t="shared" si="2"/>
        <v>44.445454545454545</v>
      </c>
    </row>
    <row r="147" spans="1:7" ht="30" customHeight="1">
      <c r="A147" s="20"/>
      <c r="B147" s="21" t="s">
        <v>241</v>
      </c>
      <c r="C147" s="21"/>
      <c r="D147" s="22" t="s">
        <v>242</v>
      </c>
      <c r="E147" s="23" t="s">
        <v>243</v>
      </c>
      <c r="F147" s="6">
        <f>F148+F149+F150+F151+F152+F153+F154</f>
        <v>4178.49</v>
      </c>
      <c r="G147" s="5">
        <f t="shared" si="2"/>
        <v>91.2533304214894</v>
      </c>
    </row>
    <row r="148" spans="1:7" ht="16.5" customHeight="1">
      <c r="A148" s="20"/>
      <c r="B148" s="20"/>
      <c r="C148" s="21" t="s">
        <v>158</v>
      </c>
      <c r="D148" s="22" t="s">
        <v>159</v>
      </c>
      <c r="E148" s="23" t="s">
        <v>244</v>
      </c>
      <c r="F148" s="6">
        <v>2460</v>
      </c>
      <c r="G148" s="5">
        <f aca="true" t="shared" si="3" ref="G148:G209">F148/E148*100</f>
        <v>86.01398601398601</v>
      </c>
    </row>
    <row r="149" spans="1:7" ht="16.5" customHeight="1">
      <c r="A149" s="20"/>
      <c r="B149" s="20"/>
      <c r="C149" s="21" t="s">
        <v>52</v>
      </c>
      <c r="D149" s="22" t="s">
        <v>53</v>
      </c>
      <c r="E149" s="23" t="s">
        <v>245</v>
      </c>
      <c r="F149" s="6">
        <v>33.69</v>
      </c>
      <c r="G149" s="5">
        <f t="shared" si="3"/>
        <v>99.08823529411764</v>
      </c>
    </row>
    <row r="150" spans="1:7" ht="16.5" customHeight="1">
      <c r="A150" s="20"/>
      <c r="B150" s="20"/>
      <c r="C150" s="21" t="s">
        <v>55</v>
      </c>
      <c r="D150" s="22" t="s">
        <v>56</v>
      </c>
      <c r="E150" s="23" t="s">
        <v>246</v>
      </c>
      <c r="F150" s="6">
        <v>4.8</v>
      </c>
      <c r="G150" s="5">
        <f t="shared" si="3"/>
        <v>96</v>
      </c>
    </row>
    <row r="151" spans="1:7" ht="16.5" customHeight="1">
      <c r="A151" s="20"/>
      <c r="B151" s="20"/>
      <c r="C151" s="21" t="s">
        <v>9</v>
      </c>
      <c r="D151" s="22" t="s">
        <v>10</v>
      </c>
      <c r="E151" s="23" t="s">
        <v>247</v>
      </c>
      <c r="F151" s="6">
        <v>625</v>
      </c>
      <c r="G151" s="5">
        <f t="shared" si="3"/>
        <v>100</v>
      </c>
    </row>
    <row r="152" spans="1:7" ht="16.5" customHeight="1">
      <c r="A152" s="20"/>
      <c r="B152" s="20"/>
      <c r="C152" s="21" t="s">
        <v>12</v>
      </c>
      <c r="D152" s="22" t="s">
        <v>13</v>
      </c>
      <c r="E152" s="23" t="s">
        <v>248</v>
      </c>
      <c r="F152" s="6">
        <v>755</v>
      </c>
      <c r="G152" s="5">
        <f t="shared" si="3"/>
        <v>100</v>
      </c>
    </row>
    <row r="153" spans="1:7" ht="16.5" customHeight="1">
      <c r="A153" s="20"/>
      <c r="B153" s="20"/>
      <c r="C153" s="21" t="s">
        <v>17</v>
      </c>
      <c r="D153" s="22" t="s">
        <v>18</v>
      </c>
      <c r="E153" s="23" t="s">
        <v>249</v>
      </c>
      <c r="F153" s="6">
        <v>200</v>
      </c>
      <c r="G153" s="5">
        <f t="shared" si="3"/>
        <v>100</v>
      </c>
    </row>
    <row r="154" spans="1:7" ht="16.5" customHeight="1">
      <c r="A154" s="20"/>
      <c r="B154" s="20"/>
      <c r="C154" s="21" t="s">
        <v>203</v>
      </c>
      <c r="D154" s="22" t="s">
        <v>204</v>
      </c>
      <c r="E154" s="23" t="s">
        <v>135</v>
      </c>
      <c r="F154" s="6">
        <v>100</v>
      </c>
      <c r="G154" s="5">
        <f t="shared" si="3"/>
        <v>100</v>
      </c>
    </row>
    <row r="155" spans="1:7" ht="16.5" customHeight="1">
      <c r="A155" s="13" t="s">
        <v>250</v>
      </c>
      <c r="B155" s="13"/>
      <c r="C155" s="13"/>
      <c r="D155" s="17" t="s">
        <v>251</v>
      </c>
      <c r="E155" s="18" t="s">
        <v>252</v>
      </c>
      <c r="F155" s="19">
        <f>SUM(F156,F158)</f>
        <v>103879.90000000001</v>
      </c>
      <c r="G155" s="5">
        <f t="shared" si="3"/>
        <v>37.79333704427297</v>
      </c>
    </row>
    <row r="156" spans="1:7" ht="16.5" customHeight="1">
      <c r="A156" s="20"/>
      <c r="B156" s="21" t="s">
        <v>253</v>
      </c>
      <c r="C156" s="21"/>
      <c r="D156" s="22" t="s">
        <v>254</v>
      </c>
      <c r="E156" s="23" t="s">
        <v>227</v>
      </c>
      <c r="F156" s="6">
        <f>F157</f>
        <v>0</v>
      </c>
      <c r="G156" s="5">
        <f t="shared" si="3"/>
        <v>0</v>
      </c>
    </row>
    <row r="157" spans="1:7" ht="16.5" customHeight="1">
      <c r="A157" s="20"/>
      <c r="B157" s="20"/>
      <c r="C157" s="21" t="s">
        <v>255</v>
      </c>
      <c r="D157" s="22" t="s">
        <v>256</v>
      </c>
      <c r="E157" s="23" t="s">
        <v>227</v>
      </c>
      <c r="F157" s="6">
        <v>0</v>
      </c>
      <c r="G157" s="5">
        <f t="shared" si="3"/>
        <v>0</v>
      </c>
    </row>
    <row r="158" spans="1:7" ht="16.5" customHeight="1">
      <c r="A158" s="20"/>
      <c r="B158" s="21" t="s">
        <v>257</v>
      </c>
      <c r="C158" s="21"/>
      <c r="D158" s="22" t="s">
        <v>258</v>
      </c>
      <c r="E158" s="23" t="s">
        <v>259</v>
      </c>
      <c r="F158" s="6">
        <f>SUM(F159,F160,F161,F162,F168,F169,F171,F172,F173,F174,F175,F176,F177,F178,F181,F163)</f>
        <v>103879.90000000001</v>
      </c>
      <c r="G158" s="5">
        <f t="shared" si="3"/>
        <v>38.1402393129757</v>
      </c>
    </row>
    <row r="159" spans="1:7" ht="16.5" customHeight="1">
      <c r="A159" s="20"/>
      <c r="B159" s="20"/>
      <c r="C159" s="21" t="s">
        <v>158</v>
      </c>
      <c r="D159" s="22" t="s">
        <v>159</v>
      </c>
      <c r="E159" s="23" t="s">
        <v>211</v>
      </c>
      <c r="F159" s="6">
        <v>15307.5</v>
      </c>
      <c r="G159" s="5">
        <f t="shared" si="3"/>
        <v>51.025</v>
      </c>
    </row>
    <row r="160" spans="1:7" ht="16.5" customHeight="1">
      <c r="A160" s="20"/>
      <c r="B160" s="20"/>
      <c r="C160" s="21" t="s">
        <v>52</v>
      </c>
      <c r="D160" s="22" t="s">
        <v>53</v>
      </c>
      <c r="E160" s="23" t="s">
        <v>260</v>
      </c>
      <c r="F160" s="6">
        <v>1393.02</v>
      </c>
      <c r="G160" s="5">
        <f t="shared" si="3"/>
        <v>52.31017649267743</v>
      </c>
    </row>
    <row r="161" spans="1:7" ht="16.5" customHeight="1">
      <c r="A161" s="20"/>
      <c r="B161" s="20"/>
      <c r="C161" s="21" t="s">
        <v>55</v>
      </c>
      <c r="D161" s="22" t="s">
        <v>56</v>
      </c>
      <c r="E161" s="23" t="s">
        <v>137</v>
      </c>
      <c r="F161" s="6">
        <v>109.03</v>
      </c>
      <c r="G161" s="5">
        <f t="shared" si="3"/>
        <v>27.2575</v>
      </c>
    </row>
    <row r="162" spans="1:7" ht="16.5" customHeight="1">
      <c r="A162" s="20"/>
      <c r="B162" s="20"/>
      <c r="C162" s="21" t="s">
        <v>9</v>
      </c>
      <c r="D162" s="22" t="s">
        <v>10</v>
      </c>
      <c r="E162" s="23" t="s">
        <v>261</v>
      </c>
      <c r="F162" s="6">
        <v>19614.85</v>
      </c>
      <c r="G162" s="5">
        <f t="shared" si="3"/>
        <v>48.19373464373464</v>
      </c>
    </row>
    <row r="163" spans="1:7" ht="16.5" customHeight="1">
      <c r="A163" s="20"/>
      <c r="B163" s="20"/>
      <c r="C163" s="21" t="s">
        <v>12</v>
      </c>
      <c r="D163" s="22" t="s">
        <v>13</v>
      </c>
      <c r="E163" s="23" t="s">
        <v>262</v>
      </c>
      <c r="F163" s="6">
        <v>26089.61</v>
      </c>
      <c r="G163" s="5">
        <f t="shared" si="3"/>
        <v>54.69519916142558</v>
      </c>
    </row>
    <row r="164" spans="1:7" ht="16.5" customHeight="1">
      <c r="A164" s="20"/>
      <c r="B164" s="20"/>
      <c r="C164" s="20"/>
      <c r="D164" s="22" t="s">
        <v>263</v>
      </c>
      <c r="E164" s="23" t="s">
        <v>264</v>
      </c>
      <c r="F164" s="6">
        <v>0</v>
      </c>
      <c r="G164" s="5">
        <f t="shared" si="3"/>
        <v>0</v>
      </c>
    </row>
    <row r="165" spans="1:7" ht="16.5" customHeight="1">
      <c r="A165" s="20"/>
      <c r="B165" s="20"/>
      <c r="C165" s="20"/>
      <c r="D165" s="22" t="s">
        <v>803</v>
      </c>
      <c r="E165" s="23" t="s">
        <v>804</v>
      </c>
      <c r="F165" s="6">
        <v>26089.51</v>
      </c>
      <c r="G165" s="5">
        <f t="shared" si="3"/>
        <v>68.65660526315789</v>
      </c>
    </row>
    <row r="166" spans="1:7" ht="16.5" customHeight="1">
      <c r="A166" s="20"/>
      <c r="B166" s="20"/>
      <c r="C166" s="20"/>
      <c r="D166" s="22" t="s">
        <v>20</v>
      </c>
      <c r="E166" s="23" t="s">
        <v>16</v>
      </c>
      <c r="F166" s="6">
        <v>0</v>
      </c>
      <c r="G166" s="5">
        <f t="shared" si="3"/>
        <v>0</v>
      </c>
    </row>
    <row r="167" spans="1:7" ht="16.5" customHeight="1">
      <c r="A167" s="20"/>
      <c r="B167" s="20"/>
      <c r="C167" s="20"/>
      <c r="D167" s="22" t="s">
        <v>95</v>
      </c>
      <c r="E167" s="23" t="s">
        <v>266</v>
      </c>
      <c r="F167" s="6">
        <v>0</v>
      </c>
      <c r="G167" s="5">
        <f t="shared" si="3"/>
        <v>0</v>
      </c>
    </row>
    <row r="168" spans="1:7" ht="16.5" customHeight="1">
      <c r="A168" s="20"/>
      <c r="B168" s="20"/>
      <c r="C168" s="21" t="s">
        <v>112</v>
      </c>
      <c r="D168" s="22" t="s">
        <v>113</v>
      </c>
      <c r="E168" s="23" t="s">
        <v>267</v>
      </c>
      <c r="F168" s="6">
        <v>4940.18</v>
      </c>
      <c r="G168" s="5">
        <f t="shared" si="3"/>
        <v>22.455363636363636</v>
      </c>
    </row>
    <row r="169" spans="1:7" ht="16.5" customHeight="1">
      <c r="A169" s="20"/>
      <c r="B169" s="20"/>
      <c r="C169" s="21" t="s">
        <v>14</v>
      </c>
      <c r="D169" s="22" t="s">
        <v>15</v>
      </c>
      <c r="E169" s="23" t="s">
        <v>211</v>
      </c>
      <c r="F169" s="6">
        <v>15765.9</v>
      </c>
      <c r="G169" s="5">
        <f t="shared" si="3"/>
        <v>52.553</v>
      </c>
    </row>
    <row r="170" spans="1:7" ht="16.5" customHeight="1">
      <c r="A170" s="20"/>
      <c r="B170" s="20"/>
      <c r="C170" s="20"/>
      <c r="D170" s="22" t="s">
        <v>805</v>
      </c>
      <c r="E170" s="23" t="s">
        <v>211</v>
      </c>
      <c r="F170" s="6">
        <v>15765.9</v>
      </c>
      <c r="G170" s="5">
        <f t="shared" si="3"/>
        <v>52.553</v>
      </c>
    </row>
    <row r="171" spans="1:7" ht="16.5" customHeight="1">
      <c r="A171" s="20"/>
      <c r="B171" s="20"/>
      <c r="C171" s="21" t="s">
        <v>194</v>
      </c>
      <c r="D171" s="22" t="s">
        <v>195</v>
      </c>
      <c r="E171" s="23" t="s">
        <v>8</v>
      </c>
      <c r="F171" s="6">
        <v>1250.9</v>
      </c>
      <c r="G171" s="5">
        <f t="shared" si="3"/>
        <v>8.339333333333334</v>
      </c>
    </row>
    <row r="172" spans="1:7" ht="16.5" customHeight="1">
      <c r="A172" s="20"/>
      <c r="B172" s="20"/>
      <c r="C172" s="21" t="s">
        <v>17</v>
      </c>
      <c r="D172" s="22" t="s">
        <v>18</v>
      </c>
      <c r="E172" s="23" t="s">
        <v>269</v>
      </c>
      <c r="F172" s="6">
        <v>5718.44</v>
      </c>
      <c r="G172" s="5">
        <f t="shared" si="3"/>
        <v>63.53822222222222</v>
      </c>
    </row>
    <row r="173" spans="1:7" ht="16.5" customHeight="1">
      <c r="A173" s="20"/>
      <c r="B173" s="20"/>
      <c r="C173" s="21" t="s">
        <v>198</v>
      </c>
      <c r="D173" s="22" t="s">
        <v>199</v>
      </c>
      <c r="E173" s="23" t="s">
        <v>29</v>
      </c>
      <c r="F173" s="6">
        <v>252</v>
      </c>
      <c r="G173" s="5">
        <f t="shared" si="3"/>
        <v>19.384615384615383</v>
      </c>
    </row>
    <row r="174" spans="1:7" ht="27" customHeight="1">
      <c r="A174" s="20"/>
      <c r="B174" s="20"/>
      <c r="C174" s="21" t="s">
        <v>163</v>
      </c>
      <c r="D174" s="22" t="s">
        <v>164</v>
      </c>
      <c r="E174" s="23" t="s">
        <v>270</v>
      </c>
      <c r="F174" s="6">
        <v>706.5</v>
      </c>
      <c r="G174" s="5">
        <f t="shared" si="3"/>
        <v>41.55882352941177</v>
      </c>
    </row>
    <row r="175" spans="1:7" ht="29.25" customHeight="1">
      <c r="A175" s="20"/>
      <c r="B175" s="20"/>
      <c r="C175" s="21" t="s">
        <v>201</v>
      </c>
      <c r="D175" s="22" t="s">
        <v>202</v>
      </c>
      <c r="E175" s="23" t="s">
        <v>271</v>
      </c>
      <c r="F175" s="6">
        <v>272.47</v>
      </c>
      <c r="G175" s="5">
        <f t="shared" si="3"/>
        <v>45.411666666666676</v>
      </c>
    </row>
    <row r="176" spans="1:7" ht="16.5" customHeight="1">
      <c r="A176" s="20"/>
      <c r="B176" s="20"/>
      <c r="C176" s="21" t="s">
        <v>27</v>
      </c>
      <c r="D176" s="22" t="s">
        <v>28</v>
      </c>
      <c r="E176" s="23" t="s">
        <v>272</v>
      </c>
      <c r="F176" s="6">
        <v>10245.5</v>
      </c>
      <c r="G176" s="5">
        <f t="shared" si="3"/>
        <v>86.82627118644068</v>
      </c>
    </row>
    <row r="177" spans="1:7" ht="16.5" customHeight="1">
      <c r="A177" s="20"/>
      <c r="B177" s="20"/>
      <c r="C177" s="21" t="s">
        <v>116</v>
      </c>
      <c r="D177" s="22" t="s">
        <v>117</v>
      </c>
      <c r="E177" s="23" t="s">
        <v>273</v>
      </c>
      <c r="F177" s="6">
        <v>2214</v>
      </c>
      <c r="G177" s="5">
        <f t="shared" si="3"/>
        <v>29.520000000000003</v>
      </c>
    </row>
    <row r="178" spans="1:7" ht="16.5" customHeight="1">
      <c r="A178" s="20"/>
      <c r="B178" s="20"/>
      <c r="C178" s="21" t="s">
        <v>30</v>
      </c>
      <c r="D178" s="22" t="s">
        <v>31</v>
      </c>
      <c r="E178" s="23" t="s">
        <v>274</v>
      </c>
      <c r="F178" s="6">
        <v>0</v>
      </c>
      <c r="G178" s="5">
        <f t="shared" si="3"/>
        <v>0</v>
      </c>
    </row>
    <row r="179" spans="1:7" ht="16.5" customHeight="1">
      <c r="A179" s="20"/>
      <c r="B179" s="20"/>
      <c r="C179" s="20"/>
      <c r="D179" s="22" t="s">
        <v>275</v>
      </c>
      <c r="E179" s="23" t="s">
        <v>114</v>
      </c>
      <c r="F179" s="6">
        <v>0</v>
      </c>
      <c r="G179" s="5">
        <f t="shared" si="3"/>
        <v>0</v>
      </c>
    </row>
    <row r="180" spans="1:7" ht="16.5" customHeight="1">
      <c r="A180" s="20"/>
      <c r="B180" s="20"/>
      <c r="C180" s="20"/>
      <c r="D180" s="22" t="s">
        <v>268</v>
      </c>
      <c r="E180" s="23" t="s">
        <v>276</v>
      </c>
      <c r="F180" s="6">
        <v>0</v>
      </c>
      <c r="G180" s="5">
        <f t="shared" si="3"/>
        <v>0</v>
      </c>
    </row>
    <row r="181" spans="1:7" ht="45" customHeight="1">
      <c r="A181" s="20"/>
      <c r="B181" s="20"/>
      <c r="C181" s="21" t="s">
        <v>277</v>
      </c>
      <c r="D181" s="22" t="s">
        <v>278</v>
      </c>
      <c r="E181" s="23" t="s">
        <v>70</v>
      </c>
      <c r="F181" s="6">
        <v>0</v>
      </c>
      <c r="G181" s="5">
        <f t="shared" si="3"/>
        <v>0</v>
      </c>
    </row>
    <row r="182" spans="1:7" ht="21" customHeight="1">
      <c r="A182" s="20"/>
      <c r="B182" s="20"/>
      <c r="C182" s="20"/>
      <c r="D182" s="22" t="s">
        <v>279</v>
      </c>
      <c r="E182" s="23" t="s">
        <v>70</v>
      </c>
      <c r="F182" s="6">
        <v>0</v>
      </c>
      <c r="G182" s="5">
        <f t="shared" si="3"/>
        <v>0</v>
      </c>
    </row>
    <row r="183" spans="1:7" ht="16.5" customHeight="1">
      <c r="A183" s="13" t="s">
        <v>280</v>
      </c>
      <c r="B183" s="13"/>
      <c r="C183" s="13"/>
      <c r="D183" s="17" t="s">
        <v>281</v>
      </c>
      <c r="E183" s="18" t="s">
        <v>282</v>
      </c>
      <c r="F183" s="19">
        <f>F184+F187</f>
        <v>150736.72</v>
      </c>
      <c r="G183" s="5">
        <f t="shared" si="3"/>
        <v>47.70149367088607</v>
      </c>
    </row>
    <row r="184" spans="1:7" ht="23.25" customHeight="1">
      <c r="A184" s="20"/>
      <c r="B184" s="21" t="s">
        <v>283</v>
      </c>
      <c r="C184" s="21"/>
      <c r="D184" s="22" t="s">
        <v>284</v>
      </c>
      <c r="E184" s="23" t="s">
        <v>285</v>
      </c>
      <c r="F184" s="6">
        <f>F185+F186</f>
        <v>150736.72</v>
      </c>
      <c r="G184" s="5">
        <f t="shared" si="3"/>
        <v>49.748092409240925</v>
      </c>
    </row>
    <row r="185" spans="1:7" ht="16.5" customHeight="1">
      <c r="A185" s="20"/>
      <c r="B185" s="20"/>
      <c r="C185" s="21" t="s">
        <v>17</v>
      </c>
      <c r="D185" s="22" t="s">
        <v>18</v>
      </c>
      <c r="E185" s="23" t="s">
        <v>114</v>
      </c>
      <c r="F185" s="6">
        <v>400</v>
      </c>
      <c r="G185" s="5">
        <f t="shared" si="3"/>
        <v>1.6</v>
      </c>
    </row>
    <row r="186" spans="1:7" ht="41.25" customHeight="1">
      <c r="A186" s="20"/>
      <c r="B186" s="20"/>
      <c r="C186" s="21" t="s">
        <v>286</v>
      </c>
      <c r="D186" s="22" t="s">
        <v>287</v>
      </c>
      <c r="E186" s="23" t="s">
        <v>288</v>
      </c>
      <c r="F186" s="6">
        <v>150336.72</v>
      </c>
      <c r="G186" s="5">
        <f t="shared" si="3"/>
        <v>54.07795683453237</v>
      </c>
    </row>
    <row r="187" spans="1:7" ht="21.75" customHeight="1">
      <c r="A187" s="20"/>
      <c r="B187" s="21" t="s">
        <v>289</v>
      </c>
      <c r="C187" s="21"/>
      <c r="D187" s="22" t="s">
        <v>290</v>
      </c>
      <c r="E187" s="23" t="s">
        <v>43</v>
      </c>
      <c r="F187" s="6">
        <v>0</v>
      </c>
      <c r="G187" s="5">
        <f t="shared" si="3"/>
        <v>0</v>
      </c>
    </row>
    <row r="188" spans="1:7" ht="16.5" customHeight="1">
      <c r="A188" s="20"/>
      <c r="B188" s="20"/>
      <c r="C188" s="21" t="s">
        <v>291</v>
      </c>
      <c r="D188" s="22" t="s">
        <v>292</v>
      </c>
      <c r="E188" s="23" t="s">
        <v>43</v>
      </c>
      <c r="F188" s="6">
        <v>0</v>
      </c>
      <c r="G188" s="5">
        <f t="shared" si="3"/>
        <v>0</v>
      </c>
    </row>
    <row r="189" spans="1:7" ht="16.5" customHeight="1">
      <c r="A189" s="13" t="s">
        <v>293</v>
      </c>
      <c r="B189" s="13"/>
      <c r="C189" s="13"/>
      <c r="D189" s="17" t="s">
        <v>294</v>
      </c>
      <c r="E189" s="18" t="s">
        <v>295</v>
      </c>
      <c r="F189" s="6">
        <f>SUM(F190)</f>
        <v>0</v>
      </c>
      <c r="G189" s="5">
        <f t="shared" si="3"/>
        <v>0</v>
      </c>
    </row>
    <row r="190" spans="1:7" ht="16.5" customHeight="1">
      <c r="A190" s="20"/>
      <c r="B190" s="21" t="s">
        <v>296</v>
      </c>
      <c r="C190" s="21"/>
      <c r="D190" s="22" t="s">
        <v>297</v>
      </c>
      <c r="E190" s="23" t="s">
        <v>295</v>
      </c>
      <c r="F190" s="6">
        <v>0</v>
      </c>
      <c r="G190" s="5">
        <f t="shared" si="3"/>
        <v>0</v>
      </c>
    </row>
    <row r="191" spans="1:7" ht="16.5" customHeight="1">
      <c r="A191" s="20"/>
      <c r="B191" s="20"/>
      <c r="C191" s="21" t="s">
        <v>298</v>
      </c>
      <c r="D191" s="22" t="s">
        <v>299</v>
      </c>
      <c r="E191" s="23" t="s">
        <v>295</v>
      </c>
      <c r="F191" s="6">
        <v>0</v>
      </c>
      <c r="G191" s="5">
        <f t="shared" si="3"/>
        <v>0</v>
      </c>
    </row>
    <row r="192" spans="1:7" ht="24.75" customHeight="1">
      <c r="A192" s="20"/>
      <c r="B192" s="20"/>
      <c r="C192" s="20"/>
      <c r="D192" s="22" t="s">
        <v>300</v>
      </c>
      <c r="E192" s="23" t="s">
        <v>301</v>
      </c>
      <c r="F192" s="6">
        <v>0</v>
      </c>
      <c r="G192" s="5">
        <f t="shared" si="3"/>
        <v>0</v>
      </c>
    </row>
    <row r="193" spans="1:7" ht="16.5" customHeight="1">
      <c r="A193" s="20"/>
      <c r="B193" s="20"/>
      <c r="C193" s="20"/>
      <c r="D193" s="22" t="s">
        <v>302</v>
      </c>
      <c r="E193" s="23" t="s">
        <v>303</v>
      </c>
      <c r="F193" s="6">
        <v>0</v>
      </c>
      <c r="G193" s="5">
        <f t="shared" si="3"/>
        <v>0</v>
      </c>
    </row>
    <row r="194" spans="1:7" ht="16.5" customHeight="1">
      <c r="A194" s="13" t="s">
        <v>304</v>
      </c>
      <c r="B194" s="13"/>
      <c r="C194" s="13"/>
      <c r="D194" s="17" t="s">
        <v>305</v>
      </c>
      <c r="E194" s="18" t="s">
        <v>306</v>
      </c>
      <c r="F194" s="19">
        <f>F195+F235+F272+F303+F321+F324+F340</f>
        <v>3829027.32</v>
      </c>
      <c r="G194" s="5">
        <f t="shared" si="3"/>
        <v>50.04732595084993</v>
      </c>
    </row>
    <row r="195" spans="1:7" ht="16.5" customHeight="1">
      <c r="A195" s="20"/>
      <c r="B195" s="21" t="s">
        <v>307</v>
      </c>
      <c r="C195" s="21"/>
      <c r="D195" s="22" t="s">
        <v>308</v>
      </c>
      <c r="E195" s="18" t="s">
        <v>309</v>
      </c>
      <c r="F195" s="19">
        <f>F196+F201+F207+F208+F209+F210+F211+F215+F216+F220+F222+F223+F226+F227+F228+F229+F230+F231+F232+F233</f>
        <v>1762611.0799999998</v>
      </c>
      <c r="G195" s="5">
        <f t="shared" si="3"/>
        <v>49.53443599640845</v>
      </c>
    </row>
    <row r="196" spans="1:7" ht="16.5" customHeight="1">
      <c r="A196" s="20"/>
      <c r="B196" s="20"/>
      <c r="C196" s="21" t="s">
        <v>169</v>
      </c>
      <c r="D196" s="22" t="s">
        <v>170</v>
      </c>
      <c r="E196" s="23" t="s">
        <v>310</v>
      </c>
      <c r="F196" s="6">
        <v>96459.14</v>
      </c>
      <c r="G196" s="5">
        <f t="shared" si="3"/>
        <v>49.14113811197718</v>
      </c>
    </row>
    <row r="197" spans="1:7" ht="16.5" customHeight="1">
      <c r="A197" s="20"/>
      <c r="B197" s="20"/>
      <c r="C197" s="20"/>
      <c r="D197" s="22" t="s">
        <v>311</v>
      </c>
      <c r="E197" s="23" t="s">
        <v>312</v>
      </c>
      <c r="F197" s="6">
        <v>1638.84</v>
      </c>
      <c r="G197" s="5">
        <f t="shared" si="3"/>
        <v>25.606875000000002</v>
      </c>
    </row>
    <row r="198" spans="1:7" ht="16.5" customHeight="1">
      <c r="A198" s="20"/>
      <c r="B198" s="20"/>
      <c r="C198" s="20"/>
      <c r="D198" s="22" t="s">
        <v>313</v>
      </c>
      <c r="E198" s="23" t="s">
        <v>314</v>
      </c>
      <c r="F198" s="6">
        <v>30653.94</v>
      </c>
      <c r="G198" s="5">
        <f t="shared" si="3"/>
        <v>47.028950154186035</v>
      </c>
    </row>
    <row r="199" spans="1:7" ht="16.5" customHeight="1">
      <c r="A199" s="20"/>
      <c r="B199" s="20"/>
      <c r="C199" s="20"/>
      <c r="D199" s="22" t="s">
        <v>315</v>
      </c>
      <c r="E199" s="23" t="s">
        <v>316</v>
      </c>
      <c r="F199" s="6">
        <v>64166.36</v>
      </c>
      <c r="G199" s="5">
        <f t="shared" si="3"/>
        <v>53.72627101614308</v>
      </c>
    </row>
    <row r="200" spans="1:7" ht="16.5" customHeight="1">
      <c r="A200" s="20"/>
      <c r="B200" s="20"/>
      <c r="C200" s="20"/>
      <c r="D200" s="22" t="s">
        <v>317</v>
      </c>
      <c r="E200" s="23" t="s">
        <v>318</v>
      </c>
      <c r="F200" s="6">
        <v>0</v>
      </c>
      <c r="G200" s="5">
        <f t="shared" si="3"/>
        <v>0</v>
      </c>
    </row>
    <row r="201" spans="1:7" ht="16.5" customHeight="1">
      <c r="A201" s="20"/>
      <c r="B201" s="20"/>
      <c r="C201" s="21" t="s">
        <v>49</v>
      </c>
      <c r="D201" s="22" t="s">
        <v>50</v>
      </c>
      <c r="E201" s="23" t="s">
        <v>319</v>
      </c>
      <c r="F201" s="6">
        <v>952177.48</v>
      </c>
      <c r="G201" s="5">
        <f t="shared" si="3"/>
        <v>47.092923925472526</v>
      </c>
    </row>
    <row r="202" spans="1:7" ht="16.5" customHeight="1">
      <c r="A202" s="20"/>
      <c r="B202" s="20"/>
      <c r="C202" s="20"/>
      <c r="D202" s="22" t="s">
        <v>173</v>
      </c>
      <c r="E202" s="23" t="s">
        <v>320</v>
      </c>
      <c r="F202" s="6">
        <v>0</v>
      </c>
      <c r="G202" s="5">
        <f t="shared" si="3"/>
        <v>0</v>
      </c>
    </row>
    <row r="203" spans="1:7" ht="16.5" customHeight="1">
      <c r="A203" s="20"/>
      <c r="B203" s="20"/>
      <c r="C203" s="20"/>
      <c r="D203" s="22" t="s">
        <v>175</v>
      </c>
      <c r="E203" s="23" t="s">
        <v>321</v>
      </c>
      <c r="F203" s="6">
        <v>149274.48</v>
      </c>
      <c r="G203" s="5">
        <f t="shared" si="3"/>
        <v>59.59417929217319</v>
      </c>
    </row>
    <row r="204" spans="1:7" ht="21.75" customHeight="1">
      <c r="A204" s="20"/>
      <c r="B204" s="20"/>
      <c r="C204" s="20"/>
      <c r="D204" s="22" t="s">
        <v>177</v>
      </c>
      <c r="E204" s="23" t="s">
        <v>322</v>
      </c>
      <c r="F204" s="6">
        <v>0</v>
      </c>
      <c r="G204" s="5">
        <f t="shared" si="3"/>
        <v>0</v>
      </c>
    </row>
    <row r="205" spans="1:7" ht="16.5" customHeight="1">
      <c r="A205" s="20"/>
      <c r="B205" s="20"/>
      <c r="C205" s="20"/>
      <c r="D205" s="22" t="s">
        <v>323</v>
      </c>
      <c r="E205" s="23" t="s">
        <v>324</v>
      </c>
      <c r="F205" s="6">
        <v>0</v>
      </c>
      <c r="G205" s="5">
        <f t="shared" si="3"/>
        <v>0</v>
      </c>
    </row>
    <row r="206" spans="1:7" ht="16.5" customHeight="1">
      <c r="A206" s="20"/>
      <c r="B206" s="20"/>
      <c r="C206" s="20"/>
      <c r="D206" s="22" t="s">
        <v>325</v>
      </c>
      <c r="E206" s="23" t="s">
        <v>326</v>
      </c>
      <c r="F206" s="6">
        <v>802903</v>
      </c>
      <c r="G206" s="5">
        <f t="shared" si="3"/>
        <v>46.59299094083368</v>
      </c>
    </row>
    <row r="207" spans="1:7" ht="16.5" customHeight="1">
      <c r="A207" s="20"/>
      <c r="B207" s="20"/>
      <c r="C207" s="21" t="s">
        <v>148</v>
      </c>
      <c r="D207" s="22" t="s">
        <v>149</v>
      </c>
      <c r="E207" s="23" t="s">
        <v>327</v>
      </c>
      <c r="F207" s="6">
        <v>157067.46</v>
      </c>
      <c r="G207" s="5">
        <f t="shared" si="3"/>
        <v>99.99901953918341</v>
      </c>
    </row>
    <row r="208" spans="1:7" ht="16.5" customHeight="1">
      <c r="A208" s="20"/>
      <c r="B208" s="20"/>
      <c r="C208" s="21" t="s">
        <v>52</v>
      </c>
      <c r="D208" s="22" t="s">
        <v>53</v>
      </c>
      <c r="E208" s="23" t="s">
        <v>328</v>
      </c>
      <c r="F208" s="6">
        <v>195655.59</v>
      </c>
      <c r="G208" s="5">
        <f t="shared" si="3"/>
        <v>50.0739865841892</v>
      </c>
    </row>
    <row r="209" spans="1:7" ht="16.5" customHeight="1">
      <c r="A209" s="20"/>
      <c r="B209" s="20"/>
      <c r="C209" s="21" t="s">
        <v>55</v>
      </c>
      <c r="D209" s="22" t="s">
        <v>56</v>
      </c>
      <c r="E209" s="23" t="s">
        <v>329</v>
      </c>
      <c r="F209" s="6">
        <v>27500.7</v>
      </c>
      <c r="G209" s="5">
        <f t="shared" si="3"/>
        <v>49.21825503355704</v>
      </c>
    </row>
    <row r="210" spans="1:7" ht="16.5" customHeight="1">
      <c r="A210" s="20"/>
      <c r="B210" s="20"/>
      <c r="C210" s="21" t="s">
        <v>9</v>
      </c>
      <c r="D210" s="22" t="s">
        <v>10</v>
      </c>
      <c r="E210" s="23" t="s">
        <v>330</v>
      </c>
      <c r="F210" s="6">
        <v>1378</v>
      </c>
      <c r="G210" s="5">
        <f aca="true" t="shared" si="4" ref="G210:G273">F210/E210*100</f>
        <v>39.371428571428574</v>
      </c>
    </row>
    <row r="211" spans="1:7" ht="16.5" customHeight="1">
      <c r="A211" s="20"/>
      <c r="B211" s="20"/>
      <c r="C211" s="21" t="s">
        <v>12</v>
      </c>
      <c r="D211" s="22" t="s">
        <v>13</v>
      </c>
      <c r="E211" s="23" t="s">
        <v>331</v>
      </c>
      <c r="F211" s="6">
        <v>130035.63</v>
      </c>
      <c r="G211" s="5">
        <f t="shared" si="4"/>
        <v>59.99696867632199</v>
      </c>
    </row>
    <row r="212" spans="1:7" ht="16.5" customHeight="1">
      <c r="A212" s="20"/>
      <c r="B212" s="20"/>
      <c r="C212" s="20"/>
      <c r="D212" s="22" t="s">
        <v>801</v>
      </c>
      <c r="E212" s="23" t="s">
        <v>332</v>
      </c>
      <c r="F212" s="6">
        <v>85289.64</v>
      </c>
      <c r="G212" s="5">
        <f t="shared" si="4"/>
        <v>60.94859829780545</v>
      </c>
    </row>
    <row r="213" spans="1:7" ht="16.5" customHeight="1">
      <c r="A213" s="20"/>
      <c r="B213" s="20"/>
      <c r="C213" s="20"/>
      <c r="D213" s="22" t="s">
        <v>333</v>
      </c>
      <c r="E213" s="23" t="s">
        <v>334</v>
      </c>
      <c r="F213" s="6">
        <v>44745.99</v>
      </c>
      <c r="G213" s="5">
        <f t="shared" si="4"/>
        <v>62.32032033426184</v>
      </c>
    </row>
    <row r="214" spans="1:7" ht="16.5" customHeight="1">
      <c r="A214" s="20"/>
      <c r="B214" s="20"/>
      <c r="C214" s="20"/>
      <c r="D214" s="22" t="s">
        <v>335</v>
      </c>
      <c r="E214" s="23" t="s">
        <v>19</v>
      </c>
      <c r="F214" s="6">
        <v>0</v>
      </c>
      <c r="G214" s="5">
        <f t="shared" si="4"/>
        <v>0</v>
      </c>
    </row>
    <row r="215" spans="1:7" ht="16.5" customHeight="1">
      <c r="A215" s="20"/>
      <c r="B215" s="20"/>
      <c r="C215" s="21" t="s">
        <v>336</v>
      </c>
      <c r="D215" s="22" t="s">
        <v>337</v>
      </c>
      <c r="E215" s="23" t="s">
        <v>338</v>
      </c>
      <c r="F215" s="6">
        <v>2354.27</v>
      </c>
      <c r="G215" s="5">
        <f t="shared" si="4"/>
        <v>7.690676858748204</v>
      </c>
    </row>
    <row r="216" spans="1:7" ht="16.5" customHeight="1">
      <c r="A216" s="20"/>
      <c r="B216" s="20"/>
      <c r="C216" s="21" t="s">
        <v>112</v>
      </c>
      <c r="D216" s="22" t="s">
        <v>113</v>
      </c>
      <c r="E216" s="23" t="s">
        <v>339</v>
      </c>
      <c r="F216" s="6">
        <v>70904.73</v>
      </c>
      <c r="G216" s="5">
        <f t="shared" si="4"/>
        <v>49.719325432999085</v>
      </c>
    </row>
    <row r="217" spans="1:7" ht="16.5" customHeight="1">
      <c r="A217" s="20"/>
      <c r="B217" s="20"/>
      <c r="C217" s="20"/>
      <c r="D217" s="22" t="s">
        <v>340</v>
      </c>
      <c r="E217" s="23" t="s">
        <v>341</v>
      </c>
      <c r="F217" s="6">
        <v>52598.08</v>
      </c>
      <c r="G217" s="5">
        <f t="shared" si="4"/>
        <v>53.67151020408163</v>
      </c>
    </row>
    <row r="218" spans="1:7" ht="16.5" customHeight="1">
      <c r="A218" s="20"/>
      <c r="B218" s="20"/>
      <c r="C218" s="20"/>
      <c r="D218" s="22" t="s">
        <v>342</v>
      </c>
      <c r="E218" s="23" t="s">
        <v>343</v>
      </c>
      <c r="F218" s="6">
        <v>11257.12</v>
      </c>
      <c r="G218" s="5">
        <f t="shared" si="4"/>
        <v>34.320487804878056</v>
      </c>
    </row>
    <row r="219" spans="1:7" ht="16.5" customHeight="1">
      <c r="A219" s="20"/>
      <c r="B219" s="20"/>
      <c r="C219" s="20"/>
      <c r="D219" s="22" t="s">
        <v>802</v>
      </c>
      <c r="E219" s="23" t="s">
        <v>344</v>
      </c>
      <c r="F219" s="6">
        <v>7049.53</v>
      </c>
      <c r="G219" s="5">
        <f t="shared" si="4"/>
        <v>59.69119390347163</v>
      </c>
    </row>
    <row r="220" spans="1:7" ht="16.5" customHeight="1">
      <c r="A220" s="20"/>
      <c r="B220" s="20"/>
      <c r="C220" s="21" t="s">
        <v>14</v>
      </c>
      <c r="D220" s="22" t="s">
        <v>15</v>
      </c>
      <c r="E220" s="23" t="s">
        <v>345</v>
      </c>
      <c r="F220" s="6">
        <v>3957.39</v>
      </c>
      <c r="G220" s="5">
        <f t="shared" si="4"/>
        <v>8.159567010309278</v>
      </c>
    </row>
    <row r="221" spans="1:7" ht="16.5" customHeight="1">
      <c r="A221" s="20"/>
      <c r="B221" s="20"/>
      <c r="C221" s="20"/>
      <c r="D221" s="22" t="s">
        <v>333</v>
      </c>
      <c r="E221" s="23" t="s">
        <v>346</v>
      </c>
      <c r="F221" s="6">
        <v>0</v>
      </c>
      <c r="G221" s="5">
        <f t="shared" si="4"/>
        <v>0</v>
      </c>
    </row>
    <row r="222" spans="1:7" ht="16.5" customHeight="1">
      <c r="A222" s="20"/>
      <c r="B222" s="20"/>
      <c r="C222" s="21" t="s">
        <v>194</v>
      </c>
      <c r="D222" s="22" t="s">
        <v>195</v>
      </c>
      <c r="E222" s="23" t="s">
        <v>347</v>
      </c>
      <c r="F222" s="6">
        <v>30</v>
      </c>
      <c r="G222" s="5">
        <f t="shared" si="4"/>
        <v>0.6756756756756757</v>
      </c>
    </row>
    <row r="223" spans="1:7" ht="16.5" customHeight="1">
      <c r="A223" s="20"/>
      <c r="B223" s="20"/>
      <c r="C223" s="21" t="s">
        <v>17</v>
      </c>
      <c r="D223" s="22" t="s">
        <v>18</v>
      </c>
      <c r="E223" s="23" t="s">
        <v>348</v>
      </c>
      <c r="F223" s="6">
        <v>24216.57</v>
      </c>
      <c r="G223" s="5">
        <f t="shared" si="4"/>
        <v>48.37025866373714</v>
      </c>
    </row>
    <row r="224" spans="1:7" ht="16.5" customHeight="1">
      <c r="A224" s="20"/>
      <c r="B224" s="20"/>
      <c r="C224" s="20"/>
      <c r="D224" s="22" t="s">
        <v>801</v>
      </c>
      <c r="E224" s="23" t="s">
        <v>349</v>
      </c>
      <c r="F224" s="6">
        <v>23053</v>
      </c>
      <c r="G224" s="5">
        <f t="shared" si="4"/>
        <v>52.31589697038466</v>
      </c>
    </row>
    <row r="225" spans="1:7" ht="16.5" customHeight="1">
      <c r="A225" s="20"/>
      <c r="B225" s="20"/>
      <c r="C225" s="20"/>
      <c r="D225" s="22" t="s">
        <v>333</v>
      </c>
      <c r="E225" s="23" t="s">
        <v>171</v>
      </c>
      <c r="F225" s="6">
        <v>1163.57</v>
      </c>
      <c r="G225" s="5">
        <f t="shared" si="4"/>
        <v>19.392833333333332</v>
      </c>
    </row>
    <row r="226" spans="1:7" ht="16.5" customHeight="1">
      <c r="A226" s="20"/>
      <c r="B226" s="20"/>
      <c r="C226" s="21" t="s">
        <v>198</v>
      </c>
      <c r="D226" s="22" t="s">
        <v>199</v>
      </c>
      <c r="E226" s="23" t="s">
        <v>350</v>
      </c>
      <c r="F226" s="6">
        <v>441.1</v>
      </c>
      <c r="G226" s="5">
        <f t="shared" si="4"/>
        <v>38.966431095406364</v>
      </c>
    </row>
    <row r="227" spans="1:7" ht="26.25" customHeight="1">
      <c r="A227" s="20"/>
      <c r="B227" s="20"/>
      <c r="C227" s="21" t="s">
        <v>163</v>
      </c>
      <c r="D227" s="22" t="s">
        <v>164</v>
      </c>
      <c r="E227" s="23" t="s">
        <v>162</v>
      </c>
      <c r="F227" s="6">
        <v>1197.95</v>
      </c>
      <c r="G227" s="5">
        <f t="shared" si="4"/>
        <v>66.55277777777778</v>
      </c>
    </row>
    <row r="228" spans="1:7" ht="23.25" customHeight="1">
      <c r="A228" s="20"/>
      <c r="B228" s="20"/>
      <c r="C228" s="21" t="s">
        <v>201</v>
      </c>
      <c r="D228" s="22" t="s">
        <v>202</v>
      </c>
      <c r="E228" s="23" t="s">
        <v>351</v>
      </c>
      <c r="F228" s="6">
        <v>1929.41</v>
      </c>
      <c r="G228" s="5">
        <f t="shared" si="4"/>
        <v>54.34957746478874</v>
      </c>
    </row>
    <row r="229" spans="1:7" ht="16.5" customHeight="1">
      <c r="A229" s="20"/>
      <c r="B229" s="20"/>
      <c r="C229" s="21" t="s">
        <v>203</v>
      </c>
      <c r="D229" s="22" t="s">
        <v>204</v>
      </c>
      <c r="E229" s="23" t="s">
        <v>352</v>
      </c>
      <c r="F229" s="6">
        <v>2261.66</v>
      </c>
      <c r="G229" s="5">
        <f t="shared" si="4"/>
        <v>55.16243902439024</v>
      </c>
    </row>
    <row r="230" spans="1:7" ht="16.5" customHeight="1">
      <c r="A230" s="20"/>
      <c r="B230" s="20"/>
      <c r="C230" s="21" t="s">
        <v>27</v>
      </c>
      <c r="D230" s="22" t="s">
        <v>28</v>
      </c>
      <c r="E230" s="23" t="s">
        <v>353</v>
      </c>
      <c r="F230" s="6">
        <v>7787</v>
      </c>
      <c r="G230" s="5">
        <f t="shared" si="4"/>
        <v>100</v>
      </c>
    </row>
    <row r="231" spans="1:7" ht="16.5" customHeight="1">
      <c r="A231" s="20"/>
      <c r="B231" s="20"/>
      <c r="C231" s="21" t="s">
        <v>209</v>
      </c>
      <c r="D231" s="22" t="s">
        <v>210</v>
      </c>
      <c r="E231" s="23" t="s">
        <v>354</v>
      </c>
      <c r="F231" s="6">
        <v>82547</v>
      </c>
      <c r="G231" s="5">
        <f t="shared" si="4"/>
        <v>75.0018171906233</v>
      </c>
    </row>
    <row r="232" spans="1:7" ht="21" customHeight="1">
      <c r="A232" s="20"/>
      <c r="B232" s="20"/>
      <c r="C232" s="21" t="s">
        <v>153</v>
      </c>
      <c r="D232" s="22" t="s">
        <v>154</v>
      </c>
      <c r="E232" s="23" t="s">
        <v>355</v>
      </c>
      <c r="F232" s="6">
        <v>1020</v>
      </c>
      <c r="G232" s="5">
        <f t="shared" si="4"/>
        <v>97.14285714285714</v>
      </c>
    </row>
    <row r="233" spans="1:7" ht="16.5" customHeight="1">
      <c r="A233" s="20"/>
      <c r="B233" s="20"/>
      <c r="C233" s="21" t="s">
        <v>30</v>
      </c>
      <c r="D233" s="22" t="s">
        <v>31</v>
      </c>
      <c r="E233" s="23" t="s">
        <v>356</v>
      </c>
      <c r="F233" s="6">
        <v>3690</v>
      </c>
      <c r="G233" s="5">
        <f t="shared" si="4"/>
        <v>3.3383695366994472</v>
      </c>
    </row>
    <row r="234" spans="1:7" ht="16.5" customHeight="1">
      <c r="A234" s="20"/>
      <c r="B234" s="20"/>
      <c r="C234" s="20"/>
      <c r="D234" s="22" t="s">
        <v>357</v>
      </c>
      <c r="E234" s="23" t="s">
        <v>356</v>
      </c>
      <c r="F234" s="6">
        <v>3690</v>
      </c>
      <c r="G234" s="5">
        <f t="shared" si="4"/>
        <v>3.3383695366994472</v>
      </c>
    </row>
    <row r="235" spans="1:7" ht="16.5" customHeight="1">
      <c r="A235" s="20"/>
      <c r="B235" s="21" t="s">
        <v>358</v>
      </c>
      <c r="C235" s="21"/>
      <c r="D235" s="22" t="s">
        <v>359</v>
      </c>
      <c r="E235" s="23" t="s">
        <v>360</v>
      </c>
      <c r="F235" s="6">
        <f>F236+F237+F242+F249+F250+F251+F252+F253+F254+F255++F258+F259+F260+F261+F262+F263+F264+F265+F266+F267</f>
        <v>554819.9400000001</v>
      </c>
      <c r="G235" s="5">
        <f t="shared" si="4"/>
        <v>42.24026293390261</v>
      </c>
    </row>
    <row r="236" spans="1:7" ht="30" customHeight="1">
      <c r="A236" s="20"/>
      <c r="B236" s="20"/>
      <c r="C236" s="21" t="s">
        <v>361</v>
      </c>
      <c r="D236" s="22" t="s">
        <v>362</v>
      </c>
      <c r="E236" s="23" t="s">
        <v>26</v>
      </c>
      <c r="F236" s="6">
        <v>1751.15</v>
      </c>
      <c r="G236" s="5">
        <f t="shared" si="4"/>
        <v>58.37166666666667</v>
      </c>
    </row>
    <row r="237" spans="1:7" ht="16.5" customHeight="1">
      <c r="A237" s="20"/>
      <c r="B237" s="20"/>
      <c r="C237" s="21" t="s">
        <v>169</v>
      </c>
      <c r="D237" s="22" t="s">
        <v>170</v>
      </c>
      <c r="E237" s="23" t="s">
        <v>363</v>
      </c>
      <c r="F237" s="6">
        <v>23857.4</v>
      </c>
      <c r="G237" s="5">
        <f t="shared" si="4"/>
        <v>45.28223816573663</v>
      </c>
    </row>
    <row r="238" spans="1:7" ht="16.5" customHeight="1">
      <c r="A238" s="20"/>
      <c r="B238" s="20"/>
      <c r="C238" s="20"/>
      <c r="D238" s="22" t="s">
        <v>311</v>
      </c>
      <c r="E238" s="23" t="s">
        <v>364</v>
      </c>
      <c r="F238" s="6">
        <v>657.14</v>
      </c>
      <c r="G238" s="5">
        <f t="shared" si="4"/>
        <v>22.66</v>
      </c>
    </row>
    <row r="239" spans="1:7" ht="16.5" customHeight="1">
      <c r="A239" s="20"/>
      <c r="B239" s="20"/>
      <c r="C239" s="20"/>
      <c r="D239" s="22" t="s">
        <v>313</v>
      </c>
      <c r="E239" s="23" t="s">
        <v>365</v>
      </c>
      <c r="F239" s="6">
        <v>6738</v>
      </c>
      <c r="G239" s="5">
        <f t="shared" si="4"/>
        <v>49.65364775239499</v>
      </c>
    </row>
    <row r="240" spans="1:7" ht="16.5" customHeight="1">
      <c r="A240" s="20"/>
      <c r="B240" s="20"/>
      <c r="C240" s="20"/>
      <c r="D240" s="22" t="s">
        <v>315</v>
      </c>
      <c r="E240" s="23" t="s">
        <v>366</v>
      </c>
      <c r="F240" s="6">
        <v>16462.26</v>
      </c>
      <c r="G240" s="5">
        <f t="shared" si="4"/>
        <v>47.49779278109582</v>
      </c>
    </row>
    <row r="241" spans="1:7" ht="16.5" customHeight="1">
      <c r="A241" s="20"/>
      <c r="B241" s="20"/>
      <c r="C241" s="20"/>
      <c r="D241" s="22" t="s">
        <v>317</v>
      </c>
      <c r="E241" s="23" t="s">
        <v>367</v>
      </c>
      <c r="F241" s="6">
        <v>0</v>
      </c>
      <c r="G241" s="5">
        <f t="shared" si="4"/>
        <v>0</v>
      </c>
    </row>
    <row r="242" spans="1:7" ht="16.5" customHeight="1">
      <c r="A242" s="20"/>
      <c r="B242" s="20"/>
      <c r="C242" s="21" t="s">
        <v>49</v>
      </c>
      <c r="D242" s="22" t="s">
        <v>50</v>
      </c>
      <c r="E242" s="23" t="s">
        <v>368</v>
      </c>
      <c r="F242" s="6">
        <v>306346.71</v>
      </c>
      <c r="G242" s="5">
        <f t="shared" si="4"/>
        <v>45.94888197602563</v>
      </c>
    </row>
    <row r="243" spans="1:7" ht="16.5" customHeight="1">
      <c r="A243" s="20"/>
      <c r="B243" s="20"/>
      <c r="C243" s="20"/>
      <c r="D243" s="22" t="s">
        <v>173</v>
      </c>
      <c r="E243" s="23" t="s">
        <v>369</v>
      </c>
      <c r="F243" s="6">
        <v>0</v>
      </c>
      <c r="G243" s="5">
        <f t="shared" si="4"/>
        <v>0</v>
      </c>
    </row>
    <row r="244" spans="1:7" ht="16.5" customHeight="1">
      <c r="A244" s="20"/>
      <c r="B244" s="20"/>
      <c r="C244" s="20"/>
      <c r="D244" s="22" t="s">
        <v>175</v>
      </c>
      <c r="E244" s="23" t="s">
        <v>370</v>
      </c>
      <c r="F244" s="6">
        <v>65752.83</v>
      </c>
      <c r="G244" s="5">
        <f t="shared" si="4"/>
        <v>50.97829929757641</v>
      </c>
    </row>
    <row r="245" spans="1:7" ht="16.5" customHeight="1">
      <c r="A245" s="20"/>
      <c r="B245" s="20"/>
      <c r="C245" s="20"/>
      <c r="D245" s="22" t="s">
        <v>177</v>
      </c>
      <c r="E245" s="23" t="s">
        <v>371</v>
      </c>
      <c r="F245" s="6">
        <v>1803.6</v>
      </c>
      <c r="G245" s="5">
        <f t="shared" si="4"/>
        <v>64.50643776824035</v>
      </c>
    </row>
    <row r="246" spans="1:7" ht="16.5" customHeight="1">
      <c r="A246" s="20"/>
      <c r="B246" s="20"/>
      <c r="C246" s="20"/>
      <c r="D246" s="22" t="s">
        <v>323</v>
      </c>
      <c r="E246" s="23" t="s">
        <v>372</v>
      </c>
      <c r="F246" s="6">
        <v>0</v>
      </c>
      <c r="G246" s="5">
        <f t="shared" si="4"/>
        <v>0</v>
      </c>
    </row>
    <row r="247" spans="1:7" ht="16.5" customHeight="1">
      <c r="A247" s="20"/>
      <c r="B247" s="20"/>
      <c r="C247" s="20"/>
      <c r="D247" s="22" t="s">
        <v>373</v>
      </c>
      <c r="E247" s="23" t="s">
        <v>374</v>
      </c>
      <c r="F247" s="6">
        <v>0</v>
      </c>
      <c r="G247" s="5">
        <f t="shared" si="4"/>
        <v>0</v>
      </c>
    </row>
    <row r="248" spans="1:7" ht="16.5" customHeight="1">
      <c r="A248" s="20"/>
      <c r="B248" s="20"/>
      <c r="C248" s="20"/>
      <c r="D248" s="22" t="s">
        <v>325</v>
      </c>
      <c r="E248" s="23" t="s">
        <v>375</v>
      </c>
      <c r="F248" s="6">
        <v>238790.28</v>
      </c>
      <c r="G248" s="5">
        <f t="shared" si="4"/>
        <v>46.269474467433724</v>
      </c>
    </row>
    <row r="249" spans="1:7" ht="16.5" customHeight="1">
      <c r="A249" s="20"/>
      <c r="B249" s="20"/>
      <c r="C249" s="21" t="s">
        <v>148</v>
      </c>
      <c r="D249" s="22" t="s">
        <v>149</v>
      </c>
      <c r="E249" s="23" t="s">
        <v>376</v>
      </c>
      <c r="F249" s="6">
        <v>48698.73</v>
      </c>
      <c r="G249" s="5">
        <f t="shared" si="4"/>
        <v>99.9994455738311</v>
      </c>
    </row>
    <row r="250" spans="1:7" ht="16.5" customHeight="1">
      <c r="A250" s="20"/>
      <c r="B250" s="20"/>
      <c r="C250" s="21" t="s">
        <v>52</v>
      </c>
      <c r="D250" s="22" t="s">
        <v>53</v>
      </c>
      <c r="E250" s="23" t="s">
        <v>377</v>
      </c>
      <c r="F250" s="6">
        <v>57237.1</v>
      </c>
      <c r="G250" s="5">
        <f t="shared" si="4"/>
        <v>46.59028750040699</v>
      </c>
    </row>
    <row r="251" spans="1:7" ht="16.5" customHeight="1">
      <c r="A251" s="20"/>
      <c r="B251" s="20"/>
      <c r="C251" s="21" t="s">
        <v>55</v>
      </c>
      <c r="D251" s="22" t="s">
        <v>56</v>
      </c>
      <c r="E251" s="23" t="s">
        <v>378</v>
      </c>
      <c r="F251" s="6">
        <v>8641.52</v>
      </c>
      <c r="G251" s="5">
        <f t="shared" si="4"/>
        <v>47.32745495372146</v>
      </c>
    </row>
    <row r="252" spans="1:7" ht="16.5" customHeight="1">
      <c r="A252" s="20"/>
      <c r="B252" s="20"/>
      <c r="C252" s="21" t="s">
        <v>9</v>
      </c>
      <c r="D252" s="22" t="s">
        <v>10</v>
      </c>
      <c r="E252" s="23" t="s">
        <v>330</v>
      </c>
      <c r="F252" s="6">
        <v>59</v>
      </c>
      <c r="G252" s="5">
        <f t="shared" si="4"/>
        <v>1.685714285714286</v>
      </c>
    </row>
    <row r="253" spans="1:7" ht="16.5" customHeight="1">
      <c r="A253" s="20"/>
      <c r="B253" s="20"/>
      <c r="C253" s="21" t="s">
        <v>12</v>
      </c>
      <c r="D253" s="22" t="s">
        <v>13</v>
      </c>
      <c r="E253" s="23" t="s">
        <v>379</v>
      </c>
      <c r="F253" s="6">
        <v>31343.4</v>
      </c>
      <c r="G253" s="5">
        <f t="shared" si="4"/>
        <v>57.1709470304976</v>
      </c>
    </row>
    <row r="254" spans="1:7" ht="16.5" customHeight="1">
      <c r="A254" s="20"/>
      <c r="B254" s="20"/>
      <c r="C254" s="21" t="s">
        <v>336</v>
      </c>
      <c r="D254" s="22" t="s">
        <v>337</v>
      </c>
      <c r="E254" s="23" t="s">
        <v>380</v>
      </c>
      <c r="F254" s="6">
        <v>5567.42</v>
      </c>
      <c r="G254" s="5">
        <f t="shared" si="4"/>
        <v>76.53863073962057</v>
      </c>
    </row>
    <row r="255" spans="1:7" ht="16.5" customHeight="1">
      <c r="A255" s="20"/>
      <c r="B255" s="20"/>
      <c r="C255" s="21" t="s">
        <v>112</v>
      </c>
      <c r="D255" s="22" t="s">
        <v>113</v>
      </c>
      <c r="E255" s="23" t="s">
        <v>381</v>
      </c>
      <c r="F255" s="6">
        <v>25963.64</v>
      </c>
      <c r="G255" s="5">
        <f t="shared" si="4"/>
        <v>44.2340875017037</v>
      </c>
    </row>
    <row r="256" spans="1:7" ht="16.5" customHeight="1">
      <c r="A256" s="20"/>
      <c r="B256" s="20"/>
      <c r="C256" s="20"/>
      <c r="D256" s="22" t="s">
        <v>340</v>
      </c>
      <c r="E256" s="23" t="s">
        <v>382</v>
      </c>
      <c r="F256" s="6">
        <v>21375.01</v>
      </c>
      <c r="G256" s="5">
        <f t="shared" si="4"/>
        <v>45.81799279773643</v>
      </c>
    </row>
    <row r="257" spans="1:7" ht="16.5" customHeight="1">
      <c r="A257" s="20"/>
      <c r="B257" s="20"/>
      <c r="C257" s="20"/>
      <c r="D257" s="22" t="s">
        <v>342</v>
      </c>
      <c r="E257" s="23" t="s">
        <v>383</v>
      </c>
      <c r="F257" s="6">
        <v>4588.63</v>
      </c>
      <c r="G257" s="5">
        <f t="shared" si="4"/>
        <v>38.09888741281966</v>
      </c>
    </row>
    <row r="258" spans="1:7" ht="16.5" customHeight="1">
      <c r="A258" s="20"/>
      <c r="B258" s="20"/>
      <c r="C258" s="21" t="s">
        <v>14</v>
      </c>
      <c r="D258" s="22" t="s">
        <v>15</v>
      </c>
      <c r="E258" s="23" t="s">
        <v>384</v>
      </c>
      <c r="F258" s="6">
        <v>4335.01</v>
      </c>
      <c r="G258" s="5">
        <f t="shared" si="4"/>
        <v>30.314755244755247</v>
      </c>
    </row>
    <row r="259" spans="1:7" ht="16.5" customHeight="1">
      <c r="A259" s="20"/>
      <c r="B259" s="20"/>
      <c r="C259" s="21" t="s">
        <v>194</v>
      </c>
      <c r="D259" s="22" t="s">
        <v>195</v>
      </c>
      <c r="E259" s="23" t="s">
        <v>385</v>
      </c>
      <c r="F259" s="6">
        <v>0</v>
      </c>
      <c r="G259" s="5">
        <f t="shared" si="4"/>
        <v>0</v>
      </c>
    </row>
    <row r="260" spans="1:7" ht="16.5" customHeight="1">
      <c r="A260" s="20"/>
      <c r="B260" s="20"/>
      <c r="C260" s="21" t="s">
        <v>17</v>
      </c>
      <c r="D260" s="22" t="s">
        <v>18</v>
      </c>
      <c r="E260" s="23" t="s">
        <v>386</v>
      </c>
      <c r="F260" s="6">
        <v>9987.56</v>
      </c>
      <c r="G260" s="5">
        <f t="shared" si="4"/>
        <v>49.30180669365189</v>
      </c>
    </row>
    <row r="261" spans="1:7" ht="16.5" customHeight="1">
      <c r="A261" s="20"/>
      <c r="B261" s="20"/>
      <c r="C261" s="21" t="s">
        <v>198</v>
      </c>
      <c r="D261" s="22" t="s">
        <v>199</v>
      </c>
      <c r="E261" s="23" t="s">
        <v>387</v>
      </c>
      <c r="F261" s="6">
        <v>325.68</v>
      </c>
      <c r="G261" s="5">
        <f t="shared" si="4"/>
        <v>41.915057915057915</v>
      </c>
    </row>
    <row r="262" spans="1:7" ht="19.5" customHeight="1">
      <c r="A262" s="20"/>
      <c r="B262" s="20"/>
      <c r="C262" s="21" t="s">
        <v>201</v>
      </c>
      <c r="D262" s="22" t="s">
        <v>202</v>
      </c>
      <c r="E262" s="23" t="s">
        <v>388</v>
      </c>
      <c r="F262" s="6">
        <v>759.24</v>
      </c>
      <c r="G262" s="5">
        <f t="shared" si="4"/>
        <v>47.4525</v>
      </c>
    </row>
    <row r="263" spans="1:7" ht="16.5" customHeight="1">
      <c r="A263" s="20"/>
      <c r="B263" s="20"/>
      <c r="C263" s="21" t="s">
        <v>203</v>
      </c>
      <c r="D263" s="22" t="s">
        <v>204</v>
      </c>
      <c r="E263" s="23" t="s">
        <v>389</v>
      </c>
      <c r="F263" s="6">
        <v>125.38</v>
      </c>
      <c r="G263" s="5">
        <f t="shared" si="4"/>
        <v>4.276261937244201</v>
      </c>
    </row>
    <row r="264" spans="1:7" ht="16.5" customHeight="1">
      <c r="A264" s="20"/>
      <c r="B264" s="20"/>
      <c r="C264" s="21" t="s">
        <v>27</v>
      </c>
      <c r="D264" s="22" t="s">
        <v>28</v>
      </c>
      <c r="E264" s="23" t="s">
        <v>390</v>
      </c>
      <c r="F264" s="6">
        <v>926</v>
      </c>
      <c r="G264" s="5">
        <f t="shared" si="4"/>
        <v>100</v>
      </c>
    </row>
    <row r="265" spans="1:7" ht="16.5" customHeight="1">
      <c r="A265" s="20"/>
      <c r="B265" s="20"/>
      <c r="C265" s="21" t="s">
        <v>209</v>
      </c>
      <c r="D265" s="22" t="s">
        <v>210</v>
      </c>
      <c r="E265" s="23" t="s">
        <v>391</v>
      </c>
      <c r="F265" s="6">
        <v>28795</v>
      </c>
      <c r="G265" s="5">
        <f t="shared" si="4"/>
        <v>75.0045583600323</v>
      </c>
    </row>
    <row r="266" spans="1:7" ht="20.25" customHeight="1">
      <c r="A266" s="20"/>
      <c r="B266" s="20"/>
      <c r="C266" s="21" t="s">
        <v>153</v>
      </c>
      <c r="D266" s="22" t="s">
        <v>154</v>
      </c>
      <c r="E266" s="23" t="s">
        <v>392</v>
      </c>
      <c r="F266" s="6">
        <v>100</v>
      </c>
      <c r="G266" s="5">
        <f t="shared" si="4"/>
        <v>23.809523809523807</v>
      </c>
    </row>
    <row r="267" spans="1:7" ht="16.5" customHeight="1">
      <c r="A267" s="20"/>
      <c r="B267" s="20"/>
      <c r="C267" s="21" t="s">
        <v>30</v>
      </c>
      <c r="D267" s="22" t="s">
        <v>31</v>
      </c>
      <c r="E267" s="23" t="s">
        <v>393</v>
      </c>
      <c r="F267" s="6">
        <v>0</v>
      </c>
      <c r="G267" s="5">
        <f t="shared" si="4"/>
        <v>0</v>
      </c>
    </row>
    <row r="268" spans="1:7" ht="16.5" customHeight="1">
      <c r="A268" s="20"/>
      <c r="B268" s="20"/>
      <c r="C268" s="20"/>
      <c r="D268" s="22" t="s">
        <v>394</v>
      </c>
      <c r="E268" s="23" t="s">
        <v>395</v>
      </c>
      <c r="F268" s="6">
        <v>0</v>
      </c>
      <c r="G268" s="5">
        <f t="shared" si="4"/>
        <v>0</v>
      </c>
    </row>
    <row r="269" spans="1:7" ht="16.5" customHeight="1">
      <c r="A269" s="20"/>
      <c r="B269" s="20"/>
      <c r="C269" s="20"/>
      <c r="D269" s="22" t="s">
        <v>396</v>
      </c>
      <c r="E269" s="23" t="s">
        <v>397</v>
      </c>
      <c r="F269" s="6">
        <v>0</v>
      </c>
      <c r="G269" s="5">
        <f t="shared" si="4"/>
        <v>0</v>
      </c>
    </row>
    <row r="270" spans="1:7" ht="16.5" customHeight="1">
      <c r="A270" s="20"/>
      <c r="B270" s="20"/>
      <c r="C270" s="20"/>
      <c r="D270" s="22" t="s">
        <v>398</v>
      </c>
      <c r="E270" s="23" t="s">
        <v>43</v>
      </c>
      <c r="F270" s="6">
        <v>0</v>
      </c>
      <c r="G270" s="5">
        <f t="shared" si="4"/>
        <v>0</v>
      </c>
    </row>
    <row r="271" spans="1:7" ht="16.5" customHeight="1">
      <c r="A271" s="20"/>
      <c r="B271" s="20"/>
      <c r="C271" s="20"/>
      <c r="D271" s="22" t="s">
        <v>399</v>
      </c>
      <c r="E271" s="23" t="s">
        <v>43</v>
      </c>
      <c r="F271" s="6">
        <v>0</v>
      </c>
      <c r="G271" s="5">
        <f t="shared" si="4"/>
        <v>0</v>
      </c>
    </row>
    <row r="272" spans="1:7" ht="16.5" customHeight="1">
      <c r="A272" s="20"/>
      <c r="B272" s="21" t="s">
        <v>400</v>
      </c>
      <c r="C272" s="21"/>
      <c r="D272" s="22" t="s">
        <v>401</v>
      </c>
      <c r="E272" s="23" t="s">
        <v>402</v>
      </c>
      <c r="F272" s="6">
        <f>F273+F278+F285+F286+F287+F288+F289+F290+F291+F294+F295+F296+F297+F298+F300+F301+F302+F299</f>
        <v>1060929.52</v>
      </c>
      <c r="G272" s="5">
        <f t="shared" si="4"/>
        <v>52.598312081906116</v>
      </c>
    </row>
    <row r="273" spans="1:7" ht="16.5" customHeight="1">
      <c r="A273" s="20"/>
      <c r="B273" s="20"/>
      <c r="C273" s="21" t="s">
        <v>169</v>
      </c>
      <c r="D273" s="22" t="s">
        <v>170</v>
      </c>
      <c r="E273" s="23" t="s">
        <v>403</v>
      </c>
      <c r="F273" s="6">
        <v>47500.44</v>
      </c>
      <c r="G273" s="5">
        <f t="shared" si="4"/>
        <v>44.98914587713815</v>
      </c>
    </row>
    <row r="274" spans="1:7" ht="16.5" customHeight="1">
      <c r="A274" s="20"/>
      <c r="B274" s="20"/>
      <c r="C274" s="20"/>
      <c r="D274" s="22" t="s">
        <v>311</v>
      </c>
      <c r="E274" s="23" t="s">
        <v>404</v>
      </c>
      <c r="F274" s="6">
        <v>776.83</v>
      </c>
      <c r="G274" s="5">
        <f aca="true" t="shared" si="5" ref="G274:G337">F274/E274*100</f>
        <v>22.84794117647059</v>
      </c>
    </row>
    <row r="275" spans="1:7" ht="16.5" customHeight="1">
      <c r="A275" s="20"/>
      <c r="B275" s="20"/>
      <c r="C275" s="20"/>
      <c r="D275" s="22" t="s">
        <v>313</v>
      </c>
      <c r="E275" s="23" t="s">
        <v>405</v>
      </c>
      <c r="F275" s="6">
        <v>10753</v>
      </c>
      <c r="G275" s="5">
        <f t="shared" si="5"/>
        <v>51.22915674130538</v>
      </c>
    </row>
    <row r="276" spans="1:7" ht="16.5" customHeight="1">
      <c r="A276" s="20"/>
      <c r="B276" s="20"/>
      <c r="C276" s="20"/>
      <c r="D276" s="22" t="s">
        <v>315</v>
      </c>
      <c r="E276" s="23" t="s">
        <v>406</v>
      </c>
      <c r="F276" s="6">
        <v>35970.61</v>
      </c>
      <c r="G276" s="5">
        <f t="shared" si="5"/>
        <v>46.13450217394093</v>
      </c>
    </row>
    <row r="277" spans="1:7" ht="16.5" customHeight="1">
      <c r="A277" s="20"/>
      <c r="B277" s="20"/>
      <c r="C277" s="20"/>
      <c r="D277" s="22" t="s">
        <v>317</v>
      </c>
      <c r="E277" s="23" t="s">
        <v>407</v>
      </c>
      <c r="F277" s="6">
        <v>0</v>
      </c>
      <c r="G277" s="5">
        <f t="shared" si="5"/>
        <v>0</v>
      </c>
    </row>
    <row r="278" spans="1:7" ht="16.5" customHeight="1">
      <c r="A278" s="20"/>
      <c r="B278" s="20"/>
      <c r="C278" s="21" t="s">
        <v>49</v>
      </c>
      <c r="D278" s="22" t="s">
        <v>50</v>
      </c>
      <c r="E278" s="23" t="s">
        <v>408</v>
      </c>
      <c r="F278" s="6">
        <v>618013.52</v>
      </c>
      <c r="G278" s="5">
        <f t="shared" si="5"/>
        <v>49.64514299576982</v>
      </c>
    </row>
    <row r="279" spans="1:7" ht="16.5" customHeight="1">
      <c r="A279" s="20"/>
      <c r="B279" s="20"/>
      <c r="C279" s="20"/>
      <c r="D279" s="22" t="s">
        <v>173</v>
      </c>
      <c r="E279" s="23" t="s">
        <v>409</v>
      </c>
      <c r="F279" s="6">
        <v>0</v>
      </c>
      <c r="G279" s="5">
        <f t="shared" si="5"/>
        <v>0</v>
      </c>
    </row>
    <row r="280" spans="1:7" ht="16.5" customHeight="1">
      <c r="A280" s="20"/>
      <c r="B280" s="20"/>
      <c r="C280" s="20"/>
      <c r="D280" s="22" t="s">
        <v>175</v>
      </c>
      <c r="E280" s="23" t="s">
        <v>410</v>
      </c>
      <c r="F280" s="6">
        <v>72062.35</v>
      </c>
      <c r="G280" s="5">
        <f t="shared" si="5"/>
        <v>48.26519540537826</v>
      </c>
    </row>
    <row r="281" spans="1:7" ht="16.5" customHeight="1">
      <c r="A281" s="20"/>
      <c r="B281" s="20"/>
      <c r="C281" s="20"/>
      <c r="D281" s="22" t="s">
        <v>177</v>
      </c>
      <c r="E281" s="23" t="s">
        <v>411</v>
      </c>
      <c r="F281" s="6">
        <v>0</v>
      </c>
      <c r="G281" s="5">
        <f t="shared" si="5"/>
        <v>0</v>
      </c>
    </row>
    <row r="282" spans="1:7" ht="16.5" customHeight="1">
      <c r="A282" s="20"/>
      <c r="B282" s="20"/>
      <c r="C282" s="20"/>
      <c r="D282" s="22" t="s">
        <v>323</v>
      </c>
      <c r="E282" s="23" t="s">
        <v>412</v>
      </c>
      <c r="F282" s="6">
        <v>0</v>
      </c>
      <c r="G282" s="5">
        <f t="shared" si="5"/>
        <v>0</v>
      </c>
    </row>
    <row r="283" spans="1:7" ht="16.5" customHeight="1">
      <c r="A283" s="20"/>
      <c r="B283" s="20"/>
      <c r="C283" s="20"/>
      <c r="D283" s="22" t="s">
        <v>373</v>
      </c>
      <c r="E283" s="23" t="s">
        <v>413</v>
      </c>
      <c r="F283" s="6">
        <v>0</v>
      </c>
      <c r="G283" s="5">
        <f t="shared" si="5"/>
        <v>0</v>
      </c>
    </row>
    <row r="284" spans="1:7" ht="16.5" customHeight="1">
      <c r="A284" s="20"/>
      <c r="B284" s="20"/>
      <c r="C284" s="20"/>
      <c r="D284" s="22" t="s">
        <v>325</v>
      </c>
      <c r="E284" s="23" t="s">
        <v>414</v>
      </c>
      <c r="F284" s="6">
        <v>545951.17</v>
      </c>
      <c r="G284" s="5">
        <f t="shared" si="5"/>
        <v>52.057769268103385</v>
      </c>
    </row>
    <row r="285" spans="1:7" ht="16.5" customHeight="1">
      <c r="A285" s="20"/>
      <c r="B285" s="20"/>
      <c r="C285" s="21" t="s">
        <v>148</v>
      </c>
      <c r="D285" s="22" t="s">
        <v>149</v>
      </c>
      <c r="E285" s="23" t="s">
        <v>415</v>
      </c>
      <c r="F285" s="6">
        <v>99783.98</v>
      </c>
      <c r="G285" s="5">
        <f t="shared" si="5"/>
        <v>99.9989778022749</v>
      </c>
    </row>
    <row r="286" spans="1:7" ht="16.5" customHeight="1">
      <c r="A286" s="20"/>
      <c r="B286" s="20"/>
      <c r="C286" s="21" t="s">
        <v>52</v>
      </c>
      <c r="D286" s="22" t="s">
        <v>53</v>
      </c>
      <c r="E286" s="23" t="s">
        <v>416</v>
      </c>
      <c r="F286" s="6">
        <v>121937.12</v>
      </c>
      <c r="G286" s="5">
        <f t="shared" si="5"/>
        <v>53.187959364381456</v>
      </c>
    </row>
    <row r="287" spans="1:7" ht="16.5" customHeight="1">
      <c r="A287" s="20"/>
      <c r="B287" s="20"/>
      <c r="C287" s="21" t="s">
        <v>55</v>
      </c>
      <c r="D287" s="22" t="s">
        <v>56</v>
      </c>
      <c r="E287" s="23" t="s">
        <v>417</v>
      </c>
      <c r="F287" s="6">
        <v>14767.38</v>
      </c>
      <c r="G287" s="5">
        <f t="shared" si="5"/>
        <v>45.41294052524755</v>
      </c>
    </row>
    <row r="288" spans="1:7" ht="16.5" customHeight="1">
      <c r="A288" s="20"/>
      <c r="B288" s="20"/>
      <c r="C288" s="21" t="s">
        <v>9</v>
      </c>
      <c r="D288" s="22" t="s">
        <v>10</v>
      </c>
      <c r="E288" s="23" t="s">
        <v>215</v>
      </c>
      <c r="F288" s="6">
        <v>4216.96</v>
      </c>
      <c r="G288" s="5">
        <f t="shared" si="5"/>
        <v>98.06883720930233</v>
      </c>
    </row>
    <row r="289" spans="1:7" ht="16.5" customHeight="1">
      <c r="A289" s="20"/>
      <c r="B289" s="20"/>
      <c r="C289" s="21" t="s">
        <v>12</v>
      </c>
      <c r="D289" s="22" t="s">
        <v>13</v>
      </c>
      <c r="E289" s="23" t="s">
        <v>418</v>
      </c>
      <c r="F289" s="6">
        <v>53793.86</v>
      </c>
      <c r="G289" s="5">
        <f t="shared" si="5"/>
        <v>59.675474795882145</v>
      </c>
    </row>
    <row r="290" spans="1:7" ht="16.5" customHeight="1">
      <c r="A290" s="20"/>
      <c r="B290" s="20"/>
      <c r="C290" s="21" t="s">
        <v>336</v>
      </c>
      <c r="D290" s="22" t="s">
        <v>337</v>
      </c>
      <c r="E290" s="23" t="s">
        <v>419</v>
      </c>
      <c r="F290" s="6">
        <v>2494.76</v>
      </c>
      <c r="G290" s="5">
        <f t="shared" si="5"/>
        <v>8.72812510933072</v>
      </c>
    </row>
    <row r="291" spans="1:7" ht="16.5" customHeight="1">
      <c r="A291" s="20"/>
      <c r="B291" s="20"/>
      <c r="C291" s="21" t="s">
        <v>112</v>
      </c>
      <c r="D291" s="22" t="s">
        <v>113</v>
      </c>
      <c r="E291" s="23" t="s">
        <v>420</v>
      </c>
      <c r="F291" s="6">
        <v>29581.04</v>
      </c>
      <c r="G291" s="5">
        <f t="shared" si="5"/>
        <v>47.9682169034183</v>
      </c>
    </row>
    <row r="292" spans="1:7" ht="16.5" customHeight="1">
      <c r="A292" s="20"/>
      <c r="B292" s="20"/>
      <c r="C292" s="20"/>
      <c r="D292" s="22" t="s">
        <v>340</v>
      </c>
      <c r="E292" s="23" t="s">
        <v>421</v>
      </c>
      <c r="F292" s="6">
        <v>23443.02</v>
      </c>
      <c r="G292" s="5">
        <f t="shared" si="5"/>
        <v>43.60680803571428</v>
      </c>
    </row>
    <row r="293" spans="1:7" ht="16.5" customHeight="1">
      <c r="A293" s="20"/>
      <c r="B293" s="20"/>
      <c r="C293" s="20"/>
      <c r="D293" s="22" t="s">
        <v>342</v>
      </c>
      <c r="E293" s="23" t="s">
        <v>422</v>
      </c>
      <c r="F293" s="6">
        <v>6138.02</v>
      </c>
      <c r="G293" s="5">
        <f t="shared" si="5"/>
        <v>77.61785533636824</v>
      </c>
    </row>
    <row r="294" spans="1:7" ht="16.5" customHeight="1">
      <c r="A294" s="20"/>
      <c r="B294" s="20"/>
      <c r="C294" s="21" t="s">
        <v>14</v>
      </c>
      <c r="D294" s="22" t="s">
        <v>15</v>
      </c>
      <c r="E294" s="23" t="s">
        <v>423</v>
      </c>
      <c r="F294" s="6">
        <v>898.53</v>
      </c>
      <c r="G294" s="5">
        <f t="shared" si="5"/>
        <v>6.372553191489362</v>
      </c>
    </row>
    <row r="295" spans="1:7" ht="16.5" customHeight="1">
      <c r="A295" s="20"/>
      <c r="B295" s="20"/>
      <c r="C295" s="21" t="s">
        <v>194</v>
      </c>
      <c r="D295" s="22" t="s">
        <v>195</v>
      </c>
      <c r="E295" s="23" t="s">
        <v>388</v>
      </c>
      <c r="F295" s="6">
        <v>112.5</v>
      </c>
      <c r="G295" s="5">
        <f t="shared" si="5"/>
        <v>7.03125</v>
      </c>
    </row>
    <row r="296" spans="1:7" ht="16.5" customHeight="1">
      <c r="A296" s="20"/>
      <c r="B296" s="20"/>
      <c r="C296" s="21" t="s">
        <v>17</v>
      </c>
      <c r="D296" s="22" t="s">
        <v>18</v>
      </c>
      <c r="E296" s="23" t="s">
        <v>424</v>
      </c>
      <c r="F296" s="6">
        <v>10413.15</v>
      </c>
      <c r="G296" s="5">
        <f t="shared" si="5"/>
        <v>37.28436392280425</v>
      </c>
    </row>
    <row r="297" spans="1:7" ht="16.5" customHeight="1">
      <c r="A297" s="20"/>
      <c r="B297" s="20"/>
      <c r="C297" s="21" t="s">
        <v>198</v>
      </c>
      <c r="D297" s="22" t="s">
        <v>199</v>
      </c>
      <c r="E297" s="23" t="s">
        <v>425</v>
      </c>
      <c r="F297" s="6">
        <v>205.67</v>
      </c>
      <c r="G297" s="5">
        <f t="shared" si="5"/>
        <v>57.61064425770308</v>
      </c>
    </row>
    <row r="298" spans="1:7" ht="26.25" customHeight="1">
      <c r="A298" s="20"/>
      <c r="B298" s="20"/>
      <c r="C298" s="21" t="s">
        <v>201</v>
      </c>
      <c r="D298" s="22" t="s">
        <v>202</v>
      </c>
      <c r="E298" s="23" t="s">
        <v>426</v>
      </c>
      <c r="F298" s="6">
        <v>705.57</v>
      </c>
      <c r="G298" s="5">
        <f t="shared" si="5"/>
        <v>33.66269083969466</v>
      </c>
    </row>
    <row r="299" spans="1:7" ht="16.5" customHeight="1">
      <c r="A299" s="20"/>
      <c r="B299" s="20"/>
      <c r="C299" s="21" t="s">
        <v>203</v>
      </c>
      <c r="D299" s="22" t="s">
        <v>204</v>
      </c>
      <c r="E299" s="23" t="s">
        <v>427</v>
      </c>
      <c r="F299" s="6">
        <v>1025.04</v>
      </c>
      <c r="G299" s="5">
        <f t="shared" si="5"/>
        <v>40.213417026284816</v>
      </c>
    </row>
    <row r="300" spans="1:7" ht="16.5" customHeight="1">
      <c r="A300" s="20"/>
      <c r="B300" s="20"/>
      <c r="C300" s="21" t="s">
        <v>27</v>
      </c>
      <c r="D300" s="22" t="s">
        <v>28</v>
      </c>
      <c r="E300" s="23" t="s">
        <v>428</v>
      </c>
      <c r="F300" s="6">
        <v>3200</v>
      </c>
      <c r="G300" s="5">
        <f t="shared" si="5"/>
        <v>100</v>
      </c>
    </row>
    <row r="301" spans="1:7" ht="16.5" customHeight="1">
      <c r="A301" s="20"/>
      <c r="B301" s="20"/>
      <c r="C301" s="21" t="s">
        <v>209</v>
      </c>
      <c r="D301" s="22" t="s">
        <v>210</v>
      </c>
      <c r="E301" s="23" t="s">
        <v>429</v>
      </c>
      <c r="F301" s="6">
        <v>52110</v>
      </c>
      <c r="G301" s="5">
        <f t="shared" si="5"/>
        <v>76.47378230433954</v>
      </c>
    </row>
    <row r="302" spans="1:7" ht="16.5" customHeight="1">
      <c r="A302" s="20"/>
      <c r="B302" s="20"/>
      <c r="C302" s="21" t="s">
        <v>153</v>
      </c>
      <c r="D302" s="22" t="s">
        <v>154</v>
      </c>
      <c r="E302" s="23" t="s">
        <v>430</v>
      </c>
      <c r="F302" s="6">
        <v>170</v>
      </c>
      <c r="G302" s="5">
        <f t="shared" si="5"/>
        <v>45.94594594594595</v>
      </c>
    </row>
    <row r="303" spans="1:7" ht="16.5" customHeight="1">
      <c r="A303" s="20"/>
      <c r="B303" s="21" t="s">
        <v>431</v>
      </c>
      <c r="C303" s="21"/>
      <c r="D303" s="22" t="s">
        <v>432</v>
      </c>
      <c r="E303" s="23" t="s">
        <v>433</v>
      </c>
      <c r="F303" s="6">
        <f>F304+F305+F308+F309+F310+F311+F312+F313+F314+F315+F316+F317+F318+F319</f>
        <v>222985.06</v>
      </c>
      <c r="G303" s="5">
        <f t="shared" si="5"/>
        <v>65.10018509543801</v>
      </c>
    </row>
    <row r="304" spans="1:7" ht="16.5" customHeight="1">
      <c r="A304" s="20"/>
      <c r="B304" s="20"/>
      <c r="C304" s="21" t="s">
        <v>169</v>
      </c>
      <c r="D304" s="22" t="s">
        <v>170</v>
      </c>
      <c r="E304" s="23" t="s">
        <v>434</v>
      </c>
      <c r="F304" s="6">
        <v>40</v>
      </c>
      <c r="G304" s="5">
        <f t="shared" si="5"/>
        <v>13.333333333333334</v>
      </c>
    </row>
    <row r="305" spans="1:7" ht="16.5" customHeight="1">
      <c r="A305" s="20"/>
      <c r="B305" s="20"/>
      <c r="C305" s="21" t="s">
        <v>49</v>
      </c>
      <c r="D305" s="22" t="s">
        <v>50</v>
      </c>
      <c r="E305" s="23" t="s">
        <v>435</v>
      </c>
      <c r="F305" s="6">
        <v>12165</v>
      </c>
      <c r="G305" s="5">
        <f t="shared" si="5"/>
        <v>49.891317721363244</v>
      </c>
    </row>
    <row r="306" spans="1:7" ht="16.5" customHeight="1">
      <c r="A306" s="20"/>
      <c r="B306" s="20"/>
      <c r="C306" s="20"/>
      <c r="D306" s="22" t="s">
        <v>173</v>
      </c>
      <c r="E306" s="23" t="s">
        <v>436</v>
      </c>
      <c r="F306" s="6">
        <v>645</v>
      </c>
      <c r="G306" s="5">
        <f t="shared" si="5"/>
        <v>48.02680565897245</v>
      </c>
    </row>
    <row r="307" spans="1:7" ht="16.5" customHeight="1">
      <c r="A307" s="20"/>
      <c r="B307" s="20"/>
      <c r="C307" s="20"/>
      <c r="D307" s="22" t="s">
        <v>175</v>
      </c>
      <c r="E307" s="23" t="s">
        <v>437</v>
      </c>
      <c r="F307" s="6">
        <v>11520</v>
      </c>
      <c r="G307" s="5">
        <f t="shared" si="5"/>
        <v>50</v>
      </c>
    </row>
    <row r="308" spans="1:7" ht="16.5" customHeight="1">
      <c r="A308" s="20"/>
      <c r="B308" s="20"/>
      <c r="C308" s="21" t="s">
        <v>148</v>
      </c>
      <c r="D308" s="22" t="s">
        <v>149</v>
      </c>
      <c r="E308" s="23" t="s">
        <v>438</v>
      </c>
      <c r="F308" s="6">
        <v>1305.6</v>
      </c>
      <c r="G308" s="5">
        <f t="shared" si="5"/>
        <v>99.96937212863706</v>
      </c>
    </row>
    <row r="309" spans="1:7" ht="16.5" customHeight="1">
      <c r="A309" s="20"/>
      <c r="B309" s="20"/>
      <c r="C309" s="21" t="s">
        <v>52</v>
      </c>
      <c r="D309" s="22" t="s">
        <v>53</v>
      </c>
      <c r="E309" s="23" t="s">
        <v>439</v>
      </c>
      <c r="F309" s="6">
        <v>2665.56</v>
      </c>
      <c r="G309" s="5">
        <f t="shared" si="5"/>
        <v>53.76280758370311</v>
      </c>
    </row>
    <row r="310" spans="1:7" ht="16.5" customHeight="1">
      <c r="A310" s="20"/>
      <c r="B310" s="20"/>
      <c r="C310" s="21" t="s">
        <v>55</v>
      </c>
      <c r="D310" s="22" t="s">
        <v>56</v>
      </c>
      <c r="E310" s="23" t="s">
        <v>440</v>
      </c>
      <c r="F310" s="6">
        <v>68.79</v>
      </c>
      <c r="G310" s="5">
        <f t="shared" si="5"/>
        <v>9.688732394366198</v>
      </c>
    </row>
    <row r="311" spans="1:7" ht="16.5" customHeight="1">
      <c r="A311" s="20"/>
      <c r="B311" s="20"/>
      <c r="C311" s="21" t="s">
        <v>9</v>
      </c>
      <c r="D311" s="22" t="s">
        <v>10</v>
      </c>
      <c r="E311" s="23" t="s">
        <v>441</v>
      </c>
      <c r="F311" s="6">
        <v>2474.57</v>
      </c>
      <c r="G311" s="5">
        <f t="shared" si="5"/>
        <v>76.37561728395063</v>
      </c>
    </row>
    <row r="312" spans="1:7" ht="16.5" customHeight="1">
      <c r="A312" s="20"/>
      <c r="B312" s="20"/>
      <c r="C312" s="21" t="s">
        <v>12</v>
      </c>
      <c r="D312" s="22" t="s">
        <v>13</v>
      </c>
      <c r="E312" s="23" t="s">
        <v>442</v>
      </c>
      <c r="F312" s="6">
        <v>18527.98</v>
      </c>
      <c r="G312" s="5">
        <f t="shared" si="5"/>
        <v>46.76066930823007</v>
      </c>
    </row>
    <row r="313" spans="1:7" ht="16.5" customHeight="1">
      <c r="A313" s="20"/>
      <c r="B313" s="20"/>
      <c r="C313" s="21" t="s">
        <v>14</v>
      </c>
      <c r="D313" s="22" t="s">
        <v>15</v>
      </c>
      <c r="E313" s="23" t="s">
        <v>224</v>
      </c>
      <c r="F313" s="6">
        <v>0</v>
      </c>
      <c r="G313" s="5">
        <f t="shared" si="5"/>
        <v>0</v>
      </c>
    </row>
    <row r="314" spans="1:7" ht="16.5" customHeight="1">
      <c r="A314" s="20"/>
      <c r="B314" s="20"/>
      <c r="C314" s="21" t="s">
        <v>194</v>
      </c>
      <c r="D314" s="22" t="s">
        <v>195</v>
      </c>
      <c r="E314" s="23" t="s">
        <v>135</v>
      </c>
      <c r="F314" s="6">
        <v>0</v>
      </c>
      <c r="G314" s="5">
        <f t="shared" si="5"/>
        <v>0</v>
      </c>
    </row>
    <row r="315" spans="1:7" ht="16.5" customHeight="1">
      <c r="A315" s="20"/>
      <c r="B315" s="20"/>
      <c r="C315" s="21" t="s">
        <v>17</v>
      </c>
      <c r="D315" s="22" t="s">
        <v>18</v>
      </c>
      <c r="E315" s="23" t="s">
        <v>443</v>
      </c>
      <c r="F315" s="6">
        <v>109835.56</v>
      </c>
      <c r="G315" s="5">
        <f t="shared" si="5"/>
        <v>58.62273697694278</v>
      </c>
    </row>
    <row r="316" spans="1:7" ht="16.5" customHeight="1">
      <c r="A316" s="20"/>
      <c r="B316" s="20"/>
      <c r="C316" s="21" t="s">
        <v>27</v>
      </c>
      <c r="D316" s="22" t="s">
        <v>28</v>
      </c>
      <c r="E316" s="23" t="s">
        <v>444</v>
      </c>
      <c r="F316" s="6">
        <v>5268</v>
      </c>
      <c r="G316" s="5">
        <f t="shared" si="5"/>
        <v>94.07142857142857</v>
      </c>
    </row>
    <row r="317" spans="1:7" ht="16.5" customHeight="1">
      <c r="A317" s="20"/>
      <c r="B317" s="20"/>
      <c r="C317" s="21" t="s">
        <v>209</v>
      </c>
      <c r="D317" s="22" t="s">
        <v>210</v>
      </c>
      <c r="E317" s="23" t="s">
        <v>355</v>
      </c>
      <c r="F317" s="6">
        <v>788</v>
      </c>
      <c r="G317" s="5">
        <f t="shared" si="5"/>
        <v>75.04761904761905</v>
      </c>
    </row>
    <row r="318" spans="1:7" ht="16.5" customHeight="1">
      <c r="A318" s="20"/>
      <c r="B318" s="20"/>
      <c r="C318" s="21" t="s">
        <v>445</v>
      </c>
      <c r="D318" s="22" t="s">
        <v>446</v>
      </c>
      <c r="E318" s="23" t="s">
        <v>447</v>
      </c>
      <c r="F318" s="6">
        <v>2396</v>
      </c>
      <c r="G318" s="5">
        <f t="shared" si="5"/>
        <v>100</v>
      </c>
    </row>
    <row r="319" spans="1:7" ht="16.5" customHeight="1">
      <c r="A319" s="20"/>
      <c r="B319" s="20"/>
      <c r="C319" s="21" t="s">
        <v>448</v>
      </c>
      <c r="D319" s="22" t="s">
        <v>449</v>
      </c>
      <c r="E319" s="23" t="s">
        <v>450</v>
      </c>
      <c r="F319" s="6">
        <v>67450</v>
      </c>
      <c r="G319" s="5">
        <f t="shared" si="5"/>
        <v>99.92592592592592</v>
      </c>
    </row>
    <row r="320" spans="1:7" ht="16.5" customHeight="1">
      <c r="A320" s="20"/>
      <c r="B320" s="20"/>
      <c r="C320" s="20"/>
      <c r="D320" s="22" t="s">
        <v>451</v>
      </c>
      <c r="E320" s="23" t="s">
        <v>450</v>
      </c>
      <c r="F320" s="6">
        <v>67450</v>
      </c>
      <c r="G320" s="5">
        <f t="shared" si="5"/>
        <v>99.92592592592592</v>
      </c>
    </row>
    <row r="321" spans="1:7" ht="16.5" customHeight="1">
      <c r="A321" s="20"/>
      <c r="B321" s="21" t="s">
        <v>452</v>
      </c>
      <c r="C321" s="21"/>
      <c r="D321" s="22" t="s">
        <v>453</v>
      </c>
      <c r="E321" s="23" t="s">
        <v>454</v>
      </c>
      <c r="F321" s="6">
        <f>F322+F323</f>
        <v>9296.67</v>
      </c>
      <c r="G321" s="5">
        <f t="shared" si="5"/>
        <v>26.650240798073614</v>
      </c>
    </row>
    <row r="322" spans="1:7" ht="16.5" customHeight="1">
      <c r="A322" s="20"/>
      <c r="B322" s="20"/>
      <c r="C322" s="21" t="s">
        <v>17</v>
      </c>
      <c r="D322" s="22" t="s">
        <v>18</v>
      </c>
      <c r="E322" s="23" t="s">
        <v>455</v>
      </c>
      <c r="F322" s="6">
        <v>6538.5</v>
      </c>
      <c r="G322" s="5">
        <f t="shared" si="5"/>
        <v>26.32670317281366</v>
      </c>
    </row>
    <row r="323" spans="1:7" ht="16.5" customHeight="1">
      <c r="A323" s="20"/>
      <c r="B323" s="20"/>
      <c r="C323" s="21" t="s">
        <v>203</v>
      </c>
      <c r="D323" s="22" t="s">
        <v>204</v>
      </c>
      <c r="E323" s="23" t="s">
        <v>456</v>
      </c>
      <c r="F323" s="6">
        <v>2758.17</v>
      </c>
      <c r="G323" s="5">
        <f t="shared" si="5"/>
        <v>27.4499402866242</v>
      </c>
    </row>
    <row r="324" spans="1:7" ht="16.5" customHeight="1">
      <c r="A324" s="20"/>
      <c r="B324" s="21" t="s">
        <v>457</v>
      </c>
      <c r="C324" s="21"/>
      <c r="D324" s="22" t="s">
        <v>458</v>
      </c>
      <c r="E324" s="23" t="s">
        <v>459</v>
      </c>
      <c r="F324" s="6">
        <f>F325+F327+F330+F331+F332+F333+F334+F335+F338+F339</f>
        <v>174076.05</v>
      </c>
      <c r="G324" s="5">
        <f t="shared" si="5"/>
        <v>53.488951982374786</v>
      </c>
    </row>
    <row r="325" spans="1:7" ht="16.5" customHeight="1">
      <c r="A325" s="20"/>
      <c r="B325" s="20"/>
      <c r="C325" s="21" t="s">
        <v>169</v>
      </c>
      <c r="D325" s="22" t="s">
        <v>170</v>
      </c>
      <c r="E325" s="23" t="s">
        <v>161</v>
      </c>
      <c r="F325" s="6">
        <v>160</v>
      </c>
      <c r="G325" s="5">
        <f t="shared" si="5"/>
        <v>10.666666666666668</v>
      </c>
    </row>
    <row r="326" spans="1:7" ht="16.5" customHeight="1">
      <c r="A326" s="20"/>
      <c r="B326" s="20"/>
      <c r="C326" s="20"/>
      <c r="D326" s="22" t="s">
        <v>311</v>
      </c>
      <c r="E326" s="23" t="s">
        <v>161</v>
      </c>
      <c r="F326" s="6">
        <v>160</v>
      </c>
      <c r="G326" s="5">
        <f t="shared" si="5"/>
        <v>10.666666666666668</v>
      </c>
    </row>
    <row r="327" spans="1:7" ht="16.5" customHeight="1">
      <c r="A327" s="20"/>
      <c r="B327" s="20"/>
      <c r="C327" s="21" t="s">
        <v>49</v>
      </c>
      <c r="D327" s="22" t="s">
        <v>50</v>
      </c>
      <c r="E327" s="23" t="s">
        <v>460</v>
      </c>
      <c r="F327" s="6">
        <v>48472.67</v>
      </c>
      <c r="G327" s="5">
        <f t="shared" si="5"/>
        <v>47.987991287991285</v>
      </c>
    </row>
    <row r="328" spans="1:7" ht="16.5" customHeight="1">
      <c r="A328" s="20"/>
      <c r="B328" s="20"/>
      <c r="C328" s="20"/>
      <c r="D328" s="22" t="s">
        <v>173</v>
      </c>
      <c r="E328" s="23" t="s">
        <v>461</v>
      </c>
      <c r="F328" s="6">
        <v>0</v>
      </c>
      <c r="G328" s="5">
        <f t="shared" si="5"/>
        <v>0</v>
      </c>
    </row>
    <row r="329" spans="1:7" ht="16.5" customHeight="1">
      <c r="A329" s="20"/>
      <c r="B329" s="20"/>
      <c r="C329" s="20"/>
      <c r="D329" s="22" t="s">
        <v>175</v>
      </c>
      <c r="E329" s="23" t="s">
        <v>462</v>
      </c>
      <c r="F329" s="6">
        <v>48472.67</v>
      </c>
      <c r="G329" s="5">
        <f t="shared" si="5"/>
        <v>50.041470087234806</v>
      </c>
    </row>
    <row r="330" spans="1:7" ht="16.5" customHeight="1">
      <c r="A330" s="20"/>
      <c r="B330" s="20"/>
      <c r="C330" s="21" t="s">
        <v>148</v>
      </c>
      <c r="D330" s="22" t="s">
        <v>149</v>
      </c>
      <c r="E330" s="23" t="s">
        <v>463</v>
      </c>
      <c r="F330" s="6">
        <v>8029.27</v>
      </c>
      <c r="G330" s="5">
        <f t="shared" si="5"/>
        <v>100.00336280981443</v>
      </c>
    </row>
    <row r="331" spans="1:7" ht="16.5" customHeight="1">
      <c r="A331" s="20"/>
      <c r="B331" s="20"/>
      <c r="C331" s="21" t="s">
        <v>52</v>
      </c>
      <c r="D331" s="22" t="s">
        <v>53</v>
      </c>
      <c r="E331" s="23" t="s">
        <v>464</v>
      </c>
      <c r="F331" s="6">
        <v>8320.71</v>
      </c>
      <c r="G331" s="5">
        <f t="shared" si="5"/>
        <v>47.853174603174594</v>
      </c>
    </row>
    <row r="332" spans="1:7" ht="16.5" customHeight="1">
      <c r="A332" s="20"/>
      <c r="B332" s="20"/>
      <c r="C332" s="21" t="s">
        <v>55</v>
      </c>
      <c r="D332" s="22" t="s">
        <v>56</v>
      </c>
      <c r="E332" s="23" t="s">
        <v>51</v>
      </c>
      <c r="F332" s="6">
        <v>826.65</v>
      </c>
      <c r="G332" s="5">
        <f t="shared" si="5"/>
        <v>53.332258064516125</v>
      </c>
    </row>
    <row r="333" spans="1:7" ht="16.5" customHeight="1">
      <c r="A333" s="20"/>
      <c r="B333" s="20"/>
      <c r="C333" s="21" t="s">
        <v>12</v>
      </c>
      <c r="D333" s="22" t="s">
        <v>13</v>
      </c>
      <c r="E333" s="23" t="s">
        <v>226</v>
      </c>
      <c r="F333" s="6">
        <v>4884.51</v>
      </c>
      <c r="G333" s="5">
        <f t="shared" si="5"/>
        <v>75.1463076923077</v>
      </c>
    </row>
    <row r="334" spans="1:7" ht="16.5" customHeight="1">
      <c r="A334" s="20"/>
      <c r="B334" s="20"/>
      <c r="C334" s="21" t="s">
        <v>465</v>
      </c>
      <c r="D334" s="22" t="s">
        <v>466</v>
      </c>
      <c r="E334" s="23" t="s">
        <v>467</v>
      </c>
      <c r="F334" s="6">
        <v>74154.92</v>
      </c>
      <c r="G334" s="5">
        <f t="shared" si="5"/>
        <v>49.436613333333334</v>
      </c>
    </row>
    <row r="335" spans="1:7" ht="16.5" customHeight="1">
      <c r="A335" s="20"/>
      <c r="B335" s="20"/>
      <c r="C335" s="21" t="s">
        <v>112</v>
      </c>
      <c r="D335" s="22" t="s">
        <v>113</v>
      </c>
      <c r="E335" s="23" t="s">
        <v>468</v>
      </c>
      <c r="F335" s="6">
        <v>18608.63</v>
      </c>
      <c r="G335" s="5">
        <f t="shared" si="5"/>
        <v>84.89725808659155</v>
      </c>
    </row>
    <row r="336" spans="1:7" ht="16.5" customHeight="1">
      <c r="A336" s="20"/>
      <c r="B336" s="20"/>
      <c r="C336" s="20"/>
      <c r="D336" s="22" t="s">
        <v>340</v>
      </c>
      <c r="E336" s="23" t="s">
        <v>469</v>
      </c>
      <c r="F336" s="6">
        <v>16229.7</v>
      </c>
      <c r="G336" s="5">
        <f t="shared" si="5"/>
        <v>84.187675070028</v>
      </c>
    </row>
    <row r="337" spans="1:7" ht="16.5" customHeight="1">
      <c r="A337" s="20"/>
      <c r="B337" s="20"/>
      <c r="C337" s="20"/>
      <c r="D337" s="22" t="s">
        <v>342</v>
      </c>
      <c r="E337" s="23" t="s">
        <v>470</v>
      </c>
      <c r="F337" s="6">
        <v>2378.93</v>
      </c>
      <c r="G337" s="5">
        <f t="shared" si="5"/>
        <v>90.07686482393032</v>
      </c>
    </row>
    <row r="338" spans="1:7" ht="16.5" customHeight="1">
      <c r="A338" s="20"/>
      <c r="B338" s="20"/>
      <c r="C338" s="21" t="s">
        <v>17</v>
      </c>
      <c r="D338" s="22" t="s">
        <v>18</v>
      </c>
      <c r="E338" s="23" t="s">
        <v>471</v>
      </c>
      <c r="F338" s="6">
        <v>6680.69</v>
      </c>
      <c r="G338" s="5">
        <f aca="true" t="shared" si="6" ref="G338:G401">F338/E338*100</f>
        <v>54.327803529316085</v>
      </c>
    </row>
    <row r="339" spans="1:7" ht="16.5" customHeight="1">
      <c r="A339" s="20"/>
      <c r="B339" s="20"/>
      <c r="C339" s="21" t="s">
        <v>209</v>
      </c>
      <c r="D339" s="22" t="s">
        <v>210</v>
      </c>
      <c r="E339" s="23" t="s">
        <v>472</v>
      </c>
      <c r="F339" s="6">
        <v>3938</v>
      </c>
      <c r="G339" s="5">
        <f t="shared" si="6"/>
        <v>75.00952380952381</v>
      </c>
    </row>
    <row r="340" spans="1:7" ht="16.5" customHeight="1">
      <c r="A340" s="20"/>
      <c r="B340" s="21" t="s">
        <v>473</v>
      </c>
      <c r="C340" s="21"/>
      <c r="D340" s="22" t="s">
        <v>47</v>
      </c>
      <c r="E340" s="23" t="s">
        <v>474</v>
      </c>
      <c r="F340" s="6">
        <f>F341</f>
        <v>44309</v>
      </c>
      <c r="G340" s="5">
        <f t="shared" si="6"/>
        <v>75.00084633873861</v>
      </c>
    </row>
    <row r="341" spans="1:7" ht="16.5" customHeight="1">
      <c r="A341" s="20"/>
      <c r="B341" s="20"/>
      <c r="C341" s="21" t="s">
        <v>209</v>
      </c>
      <c r="D341" s="22" t="s">
        <v>210</v>
      </c>
      <c r="E341" s="23" t="s">
        <v>474</v>
      </c>
      <c r="F341" s="6">
        <v>44309</v>
      </c>
      <c r="G341" s="5">
        <f t="shared" si="6"/>
        <v>75.00084633873861</v>
      </c>
    </row>
    <row r="342" spans="1:7" ht="16.5" customHeight="1">
      <c r="A342" s="13" t="s">
        <v>475</v>
      </c>
      <c r="B342" s="13"/>
      <c r="C342" s="13"/>
      <c r="D342" s="17" t="s">
        <v>476</v>
      </c>
      <c r="E342" s="18" t="s">
        <v>34</v>
      </c>
      <c r="F342" s="19">
        <f>SUM(F343,F351)</f>
        <v>58095.38</v>
      </c>
      <c r="G342" s="5">
        <f t="shared" si="6"/>
        <v>48.412816666666664</v>
      </c>
    </row>
    <row r="343" spans="1:7" ht="16.5" customHeight="1">
      <c r="A343" s="20"/>
      <c r="B343" s="21" t="s">
        <v>477</v>
      </c>
      <c r="C343" s="21"/>
      <c r="D343" s="22" t="s">
        <v>478</v>
      </c>
      <c r="E343" s="23" t="s">
        <v>479</v>
      </c>
      <c r="F343" s="6">
        <f>F344+F345+F346+F347+F348+F349+F350</f>
        <v>5400</v>
      </c>
      <c r="G343" s="5">
        <f t="shared" si="6"/>
        <v>17.940199335548172</v>
      </c>
    </row>
    <row r="344" spans="1:7" ht="51" customHeight="1">
      <c r="A344" s="20"/>
      <c r="B344" s="20"/>
      <c r="C344" s="21" t="s">
        <v>480</v>
      </c>
      <c r="D344" s="22" t="s">
        <v>481</v>
      </c>
      <c r="E344" s="23" t="s">
        <v>171</v>
      </c>
      <c r="F344" s="6">
        <v>4000</v>
      </c>
      <c r="G344" s="5">
        <f t="shared" si="6"/>
        <v>66.66666666666666</v>
      </c>
    </row>
    <row r="345" spans="1:7" ht="16.5" customHeight="1">
      <c r="A345" s="20"/>
      <c r="B345" s="20"/>
      <c r="C345" s="21" t="s">
        <v>12</v>
      </c>
      <c r="D345" s="22" t="s">
        <v>13</v>
      </c>
      <c r="E345" s="23" t="s">
        <v>26</v>
      </c>
      <c r="F345" s="6">
        <v>0</v>
      </c>
      <c r="G345" s="5">
        <f t="shared" si="6"/>
        <v>0</v>
      </c>
    </row>
    <row r="346" spans="1:7" ht="16.5" customHeight="1">
      <c r="A346" s="20"/>
      <c r="B346" s="20"/>
      <c r="C346" s="21" t="s">
        <v>336</v>
      </c>
      <c r="D346" s="22" t="s">
        <v>337</v>
      </c>
      <c r="E346" s="23" t="s">
        <v>434</v>
      </c>
      <c r="F346" s="6">
        <v>0</v>
      </c>
      <c r="G346" s="5">
        <f t="shared" si="6"/>
        <v>0</v>
      </c>
    </row>
    <row r="347" spans="1:7" ht="16.5" customHeight="1">
      <c r="A347" s="20"/>
      <c r="B347" s="20"/>
      <c r="C347" s="21" t="s">
        <v>17</v>
      </c>
      <c r="D347" s="22" t="s">
        <v>18</v>
      </c>
      <c r="E347" s="23" t="s">
        <v>482</v>
      </c>
      <c r="F347" s="6">
        <v>1400</v>
      </c>
      <c r="G347" s="5">
        <f t="shared" si="6"/>
        <v>7.000000000000001</v>
      </c>
    </row>
    <row r="348" spans="1:7" ht="16.5" customHeight="1">
      <c r="A348" s="20"/>
      <c r="B348" s="20"/>
      <c r="C348" s="21" t="s">
        <v>203</v>
      </c>
      <c r="D348" s="22" t="s">
        <v>204</v>
      </c>
      <c r="E348" s="23" t="s">
        <v>483</v>
      </c>
      <c r="F348" s="6">
        <v>0</v>
      </c>
      <c r="G348" s="5">
        <f t="shared" si="6"/>
        <v>0</v>
      </c>
    </row>
    <row r="349" spans="1:7" ht="16.5" customHeight="1">
      <c r="A349" s="20"/>
      <c r="B349" s="20"/>
      <c r="C349" s="21" t="s">
        <v>27</v>
      </c>
      <c r="D349" s="22" t="s">
        <v>28</v>
      </c>
      <c r="E349" s="23" t="s">
        <v>483</v>
      </c>
      <c r="F349" s="6">
        <v>0</v>
      </c>
      <c r="G349" s="5">
        <f t="shared" si="6"/>
        <v>0</v>
      </c>
    </row>
    <row r="350" spans="1:7" ht="16.5" customHeight="1">
      <c r="A350" s="20"/>
      <c r="B350" s="20"/>
      <c r="C350" s="21" t="s">
        <v>153</v>
      </c>
      <c r="D350" s="22" t="s">
        <v>154</v>
      </c>
      <c r="E350" s="23" t="s">
        <v>266</v>
      </c>
      <c r="F350" s="6">
        <v>0</v>
      </c>
      <c r="G350" s="5">
        <f t="shared" si="6"/>
        <v>0</v>
      </c>
    </row>
    <row r="351" spans="1:7" ht="16.5" customHeight="1">
      <c r="A351" s="20"/>
      <c r="B351" s="21" t="s">
        <v>484</v>
      </c>
      <c r="C351" s="21"/>
      <c r="D351" s="22" t="s">
        <v>485</v>
      </c>
      <c r="E351" s="23" t="s">
        <v>486</v>
      </c>
      <c r="F351" s="6">
        <f>SUM(F352:F366)</f>
        <v>52695.38</v>
      </c>
      <c r="G351" s="5">
        <f t="shared" si="6"/>
        <v>58.61555061179088</v>
      </c>
    </row>
    <row r="352" spans="1:7" ht="49.5" customHeight="1">
      <c r="A352" s="20"/>
      <c r="B352" s="20"/>
      <c r="C352" s="21" t="s">
        <v>480</v>
      </c>
      <c r="D352" s="22" t="s">
        <v>481</v>
      </c>
      <c r="E352" s="23" t="s">
        <v>171</v>
      </c>
      <c r="F352" s="6">
        <v>4000</v>
      </c>
      <c r="G352" s="5">
        <f t="shared" si="6"/>
        <v>66.66666666666666</v>
      </c>
    </row>
    <row r="353" spans="1:7" ht="16.5" customHeight="1">
      <c r="A353" s="20"/>
      <c r="B353" s="20"/>
      <c r="C353" s="21" t="s">
        <v>49</v>
      </c>
      <c r="D353" s="22" t="s">
        <v>50</v>
      </c>
      <c r="E353" s="23" t="s">
        <v>487</v>
      </c>
      <c r="F353" s="6">
        <v>13224.89</v>
      </c>
      <c r="G353" s="5">
        <f t="shared" si="6"/>
        <v>48.63164668676914</v>
      </c>
    </row>
    <row r="354" spans="1:7" ht="16.5" customHeight="1">
      <c r="A354" s="20"/>
      <c r="B354" s="20"/>
      <c r="C354" s="21" t="s">
        <v>148</v>
      </c>
      <c r="D354" s="22" t="s">
        <v>149</v>
      </c>
      <c r="E354" s="23" t="s">
        <v>488</v>
      </c>
      <c r="F354" s="6">
        <v>2240.99</v>
      </c>
      <c r="G354" s="5">
        <f t="shared" si="6"/>
        <v>99.9995537706381</v>
      </c>
    </row>
    <row r="355" spans="1:7" ht="16.5" customHeight="1">
      <c r="A355" s="20"/>
      <c r="B355" s="20"/>
      <c r="C355" s="21" t="s">
        <v>52</v>
      </c>
      <c r="D355" s="22" t="s">
        <v>53</v>
      </c>
      <c r="E355" s="23" t="s">
        <v>489</v>
      </c>
      <c r="F355" s="6">
        <v>2525.59</v>
      </c>
      <c r="G355" s="5">
        <f t="shared" si="6"/>
        <v>52.35468490878938</v>
      </c>
    </row>
    <row r="356" spans="1:7" ht="16.5" customHeight="1">
      <c r="A356" s="20"/>
      <c r="B356" s="20"/>
      <c r="C356" s="21" t="s">
        <v>55</v>
      </c>
      <c r="D356" s="22" t="s">
        <v>56</v>
      </c>
      <c r="E356" s="23" t="s">
        <v>490</v>
      </c>
      <c r="F356" s="6">
        <v>378.91</v>
      </c>
      <c r="G356" s="5">
        <f t="shared" si="6"/>
        <v>52.480609418282555</v>
      </c>
    </row>
    <row r="357" spans="1:7" ht="16.5" customHeight="1">
      <c r="A357" s="20"/>
      <c r="B357" s="20"/>
      <c r="C357" s="21" t="s">
        <v>9</v>
      </c>
      <c r="D357" s="22" t="s">
        <v>10</v>
      </c>
      <c r="E357" s="23" t="s">
        <v>491</v>
      </c>
      <c r="F357" s="6">
        <v>14249.17</v>
      </c>
      <c r="G357" s="5">
        <f t="shared" si="6"/>
        <v>49.545097357440895</v>
      </c>
    </row>
    <row r="358" spans="1:7" ht="16.5" customHeight="1">
      <c r="A358" s="20"/>
      <c r="B358" s="20"/>
      <c r="C358" s="21" t="s">
        <v>12</v>
      </c>
      <c r="D358" s="22" t="s">
        <v>13</v>
      </c>
      <c r="E358" s="23" t="s">
        <v>492</v>
      </c>
      <c r="F358" s="6">
        <v>168.04</v>
      </c>
      <c r="G358" s="5">
        <f t="shared" si="6"/>
        <v>15.927962085308057</v>
      </c>
    </row>
    <row r="359" spans="1:7" ht="16.5" customHeight="1">
      <c r="A359" s="20"/>
      <c r="B359" s="20"/>
      <c r="C359" s="21" t="s">
        <v>465</v>
      </c>
      <c r="D359" s="22" t="s">
        <v>466</v>
      </c>
      <c r="E359" s="23" t="s">
        <v>227</v>
      </c>
      <c r="F359" s="6">
        <v>1214.19</v>
      </c>
      <c r="G359" s="5">
        <f t="shared" si="6"/>
        <v>48.5676</v>
      </c>
    </row>
    <row r="360" spans="1:7" ht="16.5" customHeight="1">
      <c r="A360" s="20"/>
      <c r="B360" s="20"/>
      <c r="C360" s="21" t="s">
        <v>17</v>
      </c>
      <c r="D360" s="22" t="s">
        <v>18</v>
      </c>
      <c r="E360" s="23" t="s">
        <v>493</v>
      </c>
      <c r="F360" s="6">
        <v>14055</v>
      </c>
      <c r="G360" s="5">
        <f t="shared" si="6"/>
        <v>99.6384517226712</v>
      </c>
    </row>
    <row r="361" spans="1:7" ht="21.75" customHeight="1">
      <c r="A361" s="20"/>
      <c r="B361" s="20"/>
      <c r="C361" s="21" t="s">
        <v>163</v>
      </c>
      <c r="D361" s="22" t="s">
        <v>164</v>
      </c>
      <c r="E361" s="23" t="s">
        <v>137</v>
      </c>
      <c r="F361" s="6">
        <v>147.6</v>
      </c>
      <c r="G361" s="5">
        <f t="shared" si="6"/>
        <v>36.9</v>
      </c>
    </row>
    <row r="362" spans="1:7" ht="16.5" customHeight="1">
      <c r="A362" s="20"/>
      <c r="B362" s="20"/>
      <c r="C362" s="21" t="s">
        <v>203</v>
      </c>
      <c r="D362" s="22" t="s">
        <v>204</v>
      </c>
      <c r="E362" s="23" t="s">
        <v>137</v>
      </c>
      <c r="F362" s="6">
        <v>0</v>
      </c>
      <c r="G362" s="5">
        <f t="shared" si="6"/>
        <v>0</v>
      </c>
    </row>
    <row r="363" spans="1:7" ht="16.5" customHeight="1">
      <c r="A363" s="20"/>
      <c r="B363" s="20"/>
      <c r="C363" s="21" t="s">
        <v>27</v>
      </c>
      <c r="D363" s="22" t="s">
        <v>28</v>
      </c>
      <c r="E363" s="23" t="s">
        <v>483</v>
      </c>
      <c r="F363" s="6">
        <v>0</v>
      </c>
      <c r="G363" s="5">
        <f t="shared" si="6"/>
        <v>0</v>
      </c>
    </row>
    <row r="364" spans="1:7" ht="16.5" customHeight="1">
      <c r="A364" s="20"/>
      <c r="B364" s="20"/>
      <c r="C364" s="21" t="s">
        <v>209</v>
      </c>
      <c r="D364" s="22" t="s">
        <v>210</v>
      </c>
      <c r="E364" s="23" t="s">
        <v>494</v>
      </c>
      <c r="F364" s="6">
        <v>411</v>
      </c>
      <c r="G364" s="5">
        <f t="shared" si="6"/>
        <v>75</v>
      </c>
    </row>
    <row r="365" spans="1:7" ht="16.5" customHeight="1">
      <c r="A365" s="20"/>
      <c r="B365" s="20"/>
      <c r="C365" s="21" t="s">
        <v>212</v>
      </c>
      <c r="D365" s="22" t="s">
        <v>213</v>
      </c>
      <c r="E365" s="23" t="s">
        <v>266</v>
      </c>
      <c r="F365" s="6">
        <v>80</v>
      </c>
      <c r="G365" s="5">
        <f t="shared" si="6"/>
        <v>16</v>
      </c>
    </row>
    <row r="366" spans="1:7" ht="16.5" customHeight="1">
      <c r="A366" s="20"/>
      <c r="B366" s="20"/>
      <c r="C366" s="21" t="s">
        <v>153</v>
      </c>
      <c r="D366" s="22" t="s">
        <v>154</v>
      </c>
      <c r="E366" s="23" t="s">
        <v>266</v>
      </c>
      <c r="F366" s="6">
        <v>0</v>
      </c>
      <c r="G366" s="5">
        <f t="shared" si="6"/>
        <v>0</v>
      </c>
    </row>
    <row r="367" spans="1:7" ht="16.5" customHeight="1">
      <c r="A367" s="13" t="s">
        <v>495</v>
      </c>
      <c r="B367" s="13"/>
      <c r="C367" s="13"/>
      <c r="D367" s="17" t="s">
        <v>496</v>
      </c>
      <c r="E367" s="18" t="s">
        <v>497</v>
      </c>
      <c r="F367" s="19">
        <f>SUM(F368+F385+F387+F391+F410+F414+F419+F421+F424+F427+F450+F453+F370)</f>
        <v>1755143.5500000005</v>
      </c>
      <c r="G367" s="5">
        <f t="shared" si="6"/>
        <v>50.81436901242897</v>
      </c>
    </row>
    <row r="368" spans="1:7" ht="16.5" customHeight="1">
      <c r="A368" s="20"/>
      <c r="B368" s="21" t="s">
        <v>498</v>
      </c>
      <c r="C368" s="21"/>
      <c r="D368" s="22" t="s">
        <v>499</v>
      </c>
      <c r="E368" s="23" t="s">
        <v>467</v>
      </c>
      <c r="F368" s="6">
        <f>F369</f>
        <v>87729.21</v>
      </c>
      <c r="G368" s="5">
        <f t="shared" si="6"/>
        <v>58.486140000000006</v>
      </c>
    </row>
    <row r="369" spans="1:7" ht="29.25" customHeight="1">
      <c r="A369" s="20"/>
      <c r="B369" s="20"/>
      <c r="C369" s="21" t="s">
        <v>500</v>
      </c>
      <c r="D369" s="22" t="s">
        <v>501</v>
      </c>
      <c r="E369" s="23" t="s">
        <v>467</v>
      </c>
      <c r="F369" s="6">
        <v>87729.21</v>
      </c>
      <c r="G369" s="5">
        <f t="shared" si="6"/>
        <v>58.486140000000006</v>
      </c>
    </row>
    <row r="370" spans="1:7" ht="16.5" customHeight="1">
      <c r="A370" s="20"/>
      <c r="B370" s="21" t="s">
        <v>502</v>
      </c>
      <c r="C370" s="21"/>
      <c r="D370" s="22" t="s">
        <v>503</v>
      </c>
      <c r="E370" s="23" t="s">
        <v>504</v>
      </c>
      <c r="F370" s="6">
        <f>F371+F372+F373+F374+F375+F376+F377+F378+F379+F380+F381+F382+F383+F384</f>
        <v>81122.59999999999</v>
      </c>
      <c r="G370" s="5">
        <f t="shared" si="6"/>
        <v>49.74405199901888</v>
      </c>
    </row>
    <row r="371" spans="1:7" ht="16.5" customHeight="1">
      <c r="A371" s="20"/>
      <c r="B371" s="20"/>
      <c r="C371" s="21" t="s">
        <v>169</v>
      </c>
      <c r="D371" s="22" t="s">
        <v>170</v>
      </c>
      <c r="E371" s="23" t="s">
        <v>161</v>
      </c>
      <c r="F371" s="6">
        <v>0</v>
      </c>
      <c r="G371" s="5">
        <f t="shared" si="6"/>
        <v>0</v>
      </c>
    </row>
    <row r="372" spans="1:7" ht="16.5" customHeight="1">
      <c r="A372" s="20"/>
      <c r="B372" s="20"/>
      <c r="C372" s="21" t="s">
        <v>49</v>
      </c>
      <c r="D372" s="22" t="s">
        <v>50</v>
      </c>
      <c r="E372" s="23" t="s">
        <v>505</v>
      </c>
      <c r="F372" s="6">
        <v>49971.33</v>
      </c>
      <c r="G372" s="5">
        <f t="shared" si="6"/>
        <v>53.05938628158845</v>
      </c>
    </row>
    <row r="373" spans="1:7" ht="16.5" customHeight="1">
      <c r="A373" s="20"/>
      <c r="B373" s="20"/>
      <c r="C373" s="21" t="s">
        <v>148</v>
      </c>
      <c r="D373" s="22" t="s">
        <v>149</v>
      </c>
      <c r="E373" s="23" t="s">
        <v>506</v>
      </c>
      <c r="F373" s="6">
        <v>7546.76</v>
      </c>
      <c r="G373" s="5">
        <f t="shared" si="6"/>
        <v>99.95708609271523</v>
      </c>
    </row>
    <row r="374" spans="1:7" ht="16.5" customHeight="1">
      <c r="A374" s="20"/>
      <c r="B374" s="20"/>
      <c r="C374" s="21" t="s">
        <v>52</v>
      </c>
      <c r="D374" s="22" t="s">
        <v>53</v>
      </c>
      <c r="E374" s="23" t="s">
        <v>507</v>
      </c>
      <c r="F374" s="6">
        <v>8160.05</v>
      </c>
      <c r="G374" s="5">
        <f t="shared" si="6"/>
        <v>53.333660130718954</v>
      </c>
    </row>
    <row r="375" spans="1:7" ht="16.5" customHeight="1">
      <c r="A375" s="20"/>
      <c r="B375" s="20"/>
      <c r="C375" s="21" t="s">
        <v>55</v>
      </c>
      <c r="D375" s="22" t="s">
        <v>56</v>
      </c>
      <c r="E375" s="23" t="s">
        <v>508</v>
      </c>
      <c r="F375" s="6">
        <v>910.48</v>
      </c>
      <c r="G375" s="5">
        <f t="shared" si="6"/>
        <v>37.93666666666667</v>
      </c>
    </row>
    <row r="376" spans="1:7" ht="16.5" customHeight="1">
      <c r="A376" s="20"/>
      <c r="B376" s="20"/>
      <c r="C376" s="21" t="s">
        <v>12</v>
      </c>
      <c r="D376" s="22" t="s">
        <v>13</v>
      </c>
      <c r="E376" s="23" t="s">
        <v>509</v>
      </c>
      <c r="F376" s="6">
        <v>7373.38</v>
      </c>
      <c r="G376" s="5">
        <f t="shared" si="6"/>
        <v>27.00673943300857</v>
      </c>
    </row>
    <row r="377" spans="1:7" ht="16.5" customHeight="1">
      <c r="A377" s="20"/>
      <c r="B377" s="20"/>
      <c r="C377" s="21" t="s">
        <v>112</v>
      </c>
      <c r="D377" s="22" t="s">
        <v>113</v>
      </c>
      <c r="E377" s="23" t="s">
        <v>330</v>
      </c>
      <c r="F377" s="6">
        <v>1213.26</v>
      </c>
      <c r="G377" s="5">
        <f t="shared" si="6"/>
        <v>34.66457142857143</v>
      </c>
    </row>
    <row r="378" spans="1:7" ht="16.5" customHeight="1">
      <c r="A378" s="20"/>
      <c r="B378" s="20"/>
      <c r="C378" s="21" t="s">
        <v>14</v>
      </c>
      <c r="D378" s="22" t="s">
        <v>15</v>
      </c>
      <c r="E378" s="23" t="s">
        <v>271</v>
      </c>
      <c r="F378" s="6">
        <v>0</v>
      </c>
      <c r="G378" s="5">
        <f t="shared" si="6"/>
        <v>0</v>
      </c>
    </row>
    <row r="379" spans="1:7" ht="16.5" customHeight="1">
      <c r="A379" s="20"/>
      <c r="B379" s="20"/>
      <c r="C379" s="21" t="s">
        <v>17</v>
      </c>
      <c r="D379" s="22" t="s">
        <v>18</v>
      </c>
      <c r="E379" s="23" t="s">
        <v>227</v>
      </c>
      <c r="F379" s="6">
        <v>628.38</v>
      </c>
      <c r="G379" s="5">
        <f t="shared" si="6"/>
        <v>25.1352</v>
      </c>
    </row>
    <row r="380" spans="1:7" ht="26.25" customHeight="1">
      <c r="A380" s="20"/>
      <c r="B380" s="20"/>
      <c r="C380" s="21" t="s">
        <v>201</v>
      </c>
      <c r="D380" s="22" t="s">
        <v>202</v>
      </c>
      <c r="E380" s="23" t="s">
        <v>266</v>
      </c>
      <c r="F380" s="6">
        <v>374.95</v>
      </c>
      <c r="G380" s="5">
        <f t="shared" si="6"/>
        <v>74.99</v>
      </c>
    </row>
    <row r="381" spans="1:7" ht="16.5" customHeight="1">
      <c r="A381" s="20"/>
      <c r="B381" s="20"/>
      <c r="C381" s="21" t="s">
        <v>203</v>
      </c>
      <c r="D381" s="22" t="s">
        <v>204</v>
      </c>
      <c r="E381" s="23" t="s">
        <v>510</v>
      </c>
      <c r="F381" s="6">
        <v>117.01</v>
      </c>
      <c r="G381" s="5">
        <f t="shared" si="6"/>
        <v>99.16101694915255</v>
      </c>
    </row>
    <row r="382" spans="1:7" ht="16.5" customHeight="1">
      <c r="A382" s="20"/>
      <c r="B382" s="20"/>
      <c r="C382" s="21" t="s">
        <v>27</v>
      </c>
      <c r="D382" s="22" t="s">
        <v>28</v>
      </c>
      <c r="E382" s="23" t="s">
        <v>161</v>
      </c>
      <c r="F382" s="6">
        <v>0</v>
      </c>
      <c r="G382" s="5">
        <f t="shared" si="6"/>
        <v>0</v>
      </c>
    </row>
    <row r="383" spans="1:7" ht="16.5" customHeight="1">
      <c r="A383" s="20"/>
      <c r="B383" s="20"/>
      <c r="C383" s="21" t="s">
        <v>209</v>
      </c>
      <c r="D383" s="22" t="s">
        <v>210</v>
      </c>
      <c r="E383" s="23" t="s">
        <v>511</v>
      </c>
      <c r="F383" s="6">
        <v>3900</v>
      </c>
      <c r="G383" s="5">
        <f t="shared" si="6"/>
        <v>75</v>
      </c>
    </row>
    <row r="384" spans="1:7" ht="16.5" customHeight="1">
      <c r="A384" s="20"/>
      <c r="B384" s="20"/>
      <c r="C384" s="21" t="s">
        <v>153</v>
      </c>
      <c r="D384" s="22" t="s">
        <v>154</v>
      </c>
      <c r="E384" s="23" t="s">
        <v>512</v>
      </c>
      <c r="F384" s="6">
        <v>927</v>
      </c>
      <c r="G384" s="5">
        <f t="shared" si="6"/>
        <v>99.67741935483872</v>
      </c>
    </row>
    <row r="385" spans="1:7" ht="16.5" customHeight="1">
      <c r="A385" s="20"/>
      <c r="B385" s="21" t="s">
        <v>513</v>
      </c>
      <c r="C385" s="21"/>
      <c r="D385" s="22" t="s">
        <v>514</v>
      </c>
      <c r="E385" s="23" t="s">
        <v>81</v>
      </c>
      <c r="F385" s="6">
        <f>F386</f>
        <v>785.96</v>
      </c>
      <c r="G385" s="5">
        <f t="shared" si="6"/>
        <v>78.596</v>
      </c>
    </row>
    <row r="386" spans="1:7" ht="26.25" customHeight="1">
      <c r="A386" s="20"/>
      <c r="B386" s="20"/>
      <c r="C386" s="21" t="s">
        <v>500</v>
      </c>
      <c r="D386" s="22" t="s">
        <v>501</v>
      </c>
      <c r="E386" s="23" t="s">
        <v>81</v>
      </c>
      <c r="F386" s="6">
        <v>785.96</v>
      </c>
      <c r="G386" s="5">
        <f t="shared" si="6"/>
        <v>78.596</v>
      </c>
    </row>
    <row r="387" spans="1:7" ht="16.5" customHeight="1">
      <c r="A387" s="20"/>
      <c r="B387" s="21" t="s">
        <v>515</v>
      </c>
      <c r="C387" s="21"/>
      <c r="D387" s="22" t="s">
        <v>516</v>
      </c>
      <c r="E387" s="23" t="s">
        <v>517</v>
      </c>
      <c r="F387" s="6">
        <f>F388+F389+F390</f>
        <v>0</v>
      </c>
      <c r="G387" s="5">
        <f t="shared" si="6"/>
        <v>0</v>
      </c>
    </row>
    <row r="388" spans="1:7" ht="16.5" customHeight="1">
      <c r="A388" s="20"/>
      <c r="B388" s="20"/>
      <c r="C388" s="21" t="s">
        <v>49</v>
      </c>
      <c r="D388" s="22" t="s">
        <v>50</v>
      </c>
      <c r="E388" s="23" t="s">
        <v>518</v>
      </c>
      <c r="F388" s="6">
        <v>0</v>
      </c>
      <c r="G388" s="5">
        <f t="shared" si="6"/>
        <v>0</v>
      </c>
    </row>
    <row r="389" spans="1:7" ht="16.5" customHeight="1">
      <c r="A389" s="20"/>
      <c r="B389" s="20"/>
      <c r="C389" s="21" t="s">
        <v>52</v>
      </c>
      <c r="D389" s="22" t="s">
        <v>53</v>
      </c>
      <c r="E389" s="23" t="s">
        <v>519</v>
      </c>
      <c r="F389" s="6">
        <v>0</v>
      </c>
      <c r="G389" s="5">
        <f t="shared" si="6"/>
        <v>0</v>
      </c>
    </row>
    <row r="390" spans="1:7" ht="16.5" customHeight="1">
      <c r="A390" s="20"/>
      <c r="B390" s="20"/>
      <c r="C390" s="21" t="s">
        <v>55</v>
      </c>
      <c r="D390" s="22" t="s">
        <v>56</v>
      </c>
      <c r="E390" s="23" t="s">
        <v>520</v>
      </c>
      <c r="F390" s="6">
        <v>0</v>
      </c>
      <c r="G390" s="5">
        <f t="shared" si="6"/>
        <v>0</v>
      </c>
    </row>
    <row r="391" spans="1:7" ht="30" customHeight="1">
      <c r="A391" s="20"/>
      <c r="B391" s="21" t="s">
        <v>521</v>
      </c>
      <c r="C391" s="21"/>
      <c r="D391" s="22" t="s">
        <v>522</v>
      </c>
      <c r="E391" s="23" t="s">
        <v>523</v>
      </c>
      <c r="F391" s="6">
        <f>SUM(F392:F409)</f>
        <v>1180687.9400000002</v>
      </c>
      <c r="G391" s="5">
        <f t="shared" si="6"/>
        <v>50.79713378536519</v>
      </c>
    </row>
    <row r="392" spans="1:7" ht="50.25" customHeight="1">
      <c r="A392" s="20"/>
      <c r="B392" s="20"/>
      <c r="C392" s="21" t="s">
        <v>524</v>
      </c>
      <c r="D392" s="22" t="s">
        <v>525</v>
      </c>
      <c r="E392" s="23" t="s">
        <v>29</v>
      </c>
      <c r="F392" s="6">
        <v>2544.3</v>
      </c>
      <c r="G392" s="5">
        <f t="shared" si="6"/>
        <v>195.71538461538464</v>
      </c>
    </row>
    <row r="393" spans="1:7" ht="16.5" customHeight="1">
      <c r="A393" s="20"/>
      <c r="B393" s="20"/>
      <c r="C393" s="21" t="s">
        <v>169</v>
      </c>
      <c r="D393" s="22" t="s">
        <v>170</v>
      </c>
      <c r="E393" s="23" t="s">
        <v>434</v>
      </c>
      <c r="F393" s="6">
        <v>0</v>
      </c>
      <c r="G393" s="5">
        <f t="shared" si="6"/>
        <v>0</v>
      </c>
    </row>
    <row r="394" spans="1:7" ht="16.5" customHeight="1">
      <c r="A394" s="20"/>
      <c r="B394" s="20"/>
      <c r="C394" s="21" t="s">
        <v>526</v>
      </c>
      <c r="D394" s="22" t="s">
        <v>527</v>
      </c>
      <c r="E394" s="23" t="s">
        <v>528</v>
      </c>
      <c r="F394" s="6">
        <v>1109705.6</v>
      </c>
      <c r="G394" s="5">
        <f t="shared" si="6"/>
        <v>50.77233774849588</v>
      </c>
    </row>
    <row r="395" spans="1:7" ht="16.5" customHeight="1">
      <c r="A395" s="20"/>
      <c r="B395" s="20"/>
      <c r="C395" s="21" t="s">
        <v>49</v>
      </c>
      <c r="D395" s="22" t="s">
        <v>50</v>
      </c>
      <c r="E395" s="23" t="s">
        <v>529</v>
      </c>
      <c r="F395" s="6">
        <v>14163.11</v>
      </c>
      <c r="G395" s="5">
        <f t="shared" si="6"/>
        <v>40.46602857142857</v>
      </c>
    </row>
    <row r="396" spans="1:7" ht="16.5" customHeight="1">
      <c r="A396" s="20"/>
      <c r="B396" s="20"/>
      <c r="C396" s="21" t="s">
        <v>148</v>
      </c>
      <c r="D396" s="22" t="s">
        <v>149</v>
      </c>
      <c r="E396" s="23" t="s">
        <v>530</v>
      </c>
      <c r="F396" s="25">
        <v>2540.37</v>
      </c>
      <c r="G396" s="5">
        <f t="shared" si="6"/>
        <v>99.8180746561886</v>
      </c>
    </row>
    <row r="397" spans="1:7" ht="26.25" customHeight="1">
      <c r="A397" s="20"/>
      <c r="B397" s="20"/>
      <c r="C397" s="21" t="s">
        <v>52</v>
      </c>
      <c r="D397" s="22" t="s">
        <v>53</v>
      </c>
      <c r="E397" s="23" t="s">
        <v>531</v>
      </c>
      <c r="F397" s="25">
        <v>38310.23</v>
      </c>
      <c r="G397" s="5">
        <f t="shared" si="6"/>
        <v>51.423127516778536</v>
      </c>
    </row>
    <row r="398" spans="1:7" ht="24.75" customHeight="1">
      <c r="A398" s="20"/>
      <c r="B398" s="20"/>
      <c r="C398" s="21" t="s">
        <v>55</v>
      </c>
      <c r="D398" s="22" t="s">
        <v>56</v>
      </c>
      <c r="E398" s="23" t="s">
        <v>532</v>
      </c>
      <c r="F398" s="26">
        <v>368.49</v>
      </c>
      <c r="G398" s="5">
        <f t="shared" si="6"/>
        <v>38.78842105263158</v>
      </c>
    </row>
    <row r="399" spans="1:7" ht="16.5" customHeight="1">
      <c r="A399" s="20"/>
      <c r="B399" s="20"/>
      <c r="C399" s="21" t="s">
        <v>12</v>
      </c>
      <c r="D399" s="22" t="s">
        <v>13</v>
      </c>
      <c r="E399" s="23" t="s">
        <v>533</v>
      </c>
      <c r="F399" s="25">
        <v>4198.02</v>
      </c>
      <c r="G399" s="5">
        <f t="shared" si="6"/>
        <v>72.69298701298702</v>
      </c>
    </row>
    <row r="400" spans="1:7" ht="16.5" customHeight="1">
      <c r="A400" s="20"/>
      <c r="B400" s="20"/>
      <c r="C400" s="21" t="s">
        <v>112</v>
      </c>
      <c r="D400" s="22" t="s">
        <v>113</v>
      </c>
      <c r="E400" s="23" t="s">
        <v>534</v>
      </c>
      <c r="F400" s="25">
        <v>665.38</v>
      </c>
      <c r="G400" s="5">
        <f t="shared" si="6"/>
        <v>34.83664921465969</v>
      </c>
    </row>
    <row r="401" spans="1:7" ht="16.5" customHeight="1">
      <c r="A401" s="20"/>
      <c r="B401" s="20"/>
      <c r="C401" s="21" t="s">
        <v>194</v>
      </c>
      <c r="D401" s="22" t="s">
        <v>195</v>
      </c>
      <c r="E401" s="23" t="s">
        <v>535</v>
      </c>
      <c r="F401" s="25">
        <v>168</v>
      </c>
      <c r="G401" s="5">
        <f t="shared" si="6"/>
        <v>98.82352941176471</v>
      </c>
    </row>
    <row r="402" spans="1:7" ht="16.5" customHeight="1">
      <c r="A402" s="20"/>
      <c r="B402" s="20"/>
      <c r="C402" s="21" t="s">
        <v>17</v>
      </c>
      <c r="D402" s="22" t="s">
        <v>18</v>
      </c>
      <c r="E402" s="23" t="s">
        <v>536</v>
      </c>
      <c r="F402" s="25">
        <v>5825.71</v>
      </c>
      <c r="G402" s="5">
        <f aca="true" t="shared" si="7" ref="G402:G465">F402/E402*100</f>
        <v>52.961000000000006</v>
      </c>
    </row>
    <row r="403" spans="1:7" ht="24.75" customHeight="1">
      <c r="A403" s="20"/>
      <c r="B403" s="20"/>
      <c r="C403" s="21" t="s">
        <v>201</v>
      </c>
      <c r="D403" s="22" t="s">
        <v>202</v>
      </c>
      <c r="E403" s="23" t="s">
        <v>81</v>
      </c>
      <c r="F403" s="25">
        <v>520.17</v>
      </c>
      <c r="G403" s="5">
        <f t="shared" si="7"/>
        <v>52.01699999999999</v>
      </c>
    </row>
    <row r="404" spans="1:7" ht="16.5" customHeight="1">
      <c r="A404" s="20"/>
      <c r="B404" s="20"/>
      <c r="C404" s="21" t="s">
        <v>203</v>
      </c>
      <c r="D404" s="22" t="s">
        <v>204</v>
      </c>
      <c r="E404" s="23" t="s">
        <v>249</v>
      </c>
      <c r="F404" s="6">
        <v>117.01</v>
      </c>
      <c r="G404" s="5">
        <f t="shared" si="7"/>
        <v>58.50500000000001</v>
      </c>
    </row>
    <row r="405" spans="1:7" ht="16.5" customHeight="1">
      <c r="A405" s="20"/>
      <c r="B405" s="20"/>
      <c r="C405" s="21" t="s">
        <v>27</v>
      </c>
      <c r="D405" s="22" t="s">
        <v>28</v>
      </c>
      <c r="E405" s="23" t="s">
        <v>266</v>
      </c>
      <c r="F405" s="6">
        <v>0</v>
      </c>
      <c r="G405" s="5">
        <f t="shared" si="7"/>
        <v>0</v>
      </c>
    </row>
    <row r="406" spans="1:7" ht="16.5" customHeight="1">
      <c r="A406" s="20"/>
      <c r="B406" s="20"/>
      <c r="C406" s="21" t="s">
        <v>209</v>
      </c>
      <c r="D406" s="22" t="s">
        <v>210</v>
      </c>
      <c r="E406" s="23" t="s">
        <v>537</v>
      </c>
      <c r="F406" s="6">
        <v>825</v>
      </c>
      <c r="G406" s="5">
        <f t="shared" si="7"/>
        <v>75</v>
      </c>
    </row>
    <row r="407" spans="1:7" ht="16.5" customHeight="1">
      <c r="A407" s="20"/>
      <c r="B407" s="20"/>
      <c r="C407" s="21" t="s">
        <v>538</v>
      </c>
      <c r="D407" s="22" t="s">
        <v>539</v>
      </c>
      <c r="E407" s="23" t="s">
        <v>540</v>
      </c>
      <c r="F407" s="6">
        <v>9.96</v>
      </c>
      <c r="G407" s="5">
        <f t="shared" si="7"/>
        <v>49.800000000000004</v>
      </c>
    </row>
    <row r="408" spans="1:7" ht="16.5" customHeight="1">
      <c r="A408" s="20"/>
      <c r="B408" s="20"/>
      <c r="C408" s="21" t="s">
        <v>212</v>
      </c>
      <c r="D408" s="22" t="s">
        <v>213</v>
      </c>
      <c r="E408" s="23" t="s">
        <v>137</v>
      </c>
      <c r="F408" s="6">
        <v>86.59</v>
      </c>
      <c r="G408" s="5">
        <f t="shared" si="7"/>
        <v>21.6475</v>
      </c>
    </row>
    <row r="409" spans="1:7" ht="25.5" customHeight="1">
      <c r="A409" s="20"/>
      <c r="B409" s="20"/>
      <c r="C409" s="21" t="s">
        <v>153</v>
      </c>
      <c r="D409" s="22" t="s">
        <v>154</v>
      </c>
      <c r="E409" s="23" t="s">
        <v>16</v>
      </c>
      <c r="F409" s="6">
        <v>640</v>
      </c>
      <c r="G409" s="5">
        <f t="shared" si="7"/>
        <v>32</v>
      </c>
    </row>
    <row r="410" spans="1:7" ht="46.5" customHeight="1">
      <c r="A410" s="20"/>
      <c r="B410" s="21" t="s">
        <v>541</v>
      </c>
      <c r="C410" s="21"/>
      <c r="D410" s="22" t="s">
        <v>542</v>
      </c>
      <c r="E410" s="23" t="s">
        <v>543</v>
      </c>
      <c r="F410" s="6">
        <f>F411</f>
        <v>13706.9</v>
      </c>
      <c r="G410" s="5">
        <f t="shared" si="7"/>
        <v>60.382819383259914</v>
      </c>
    </row>
    <row r="411" spans="1:7" ht="16.5" customHeight="1">
      <c r="A411" s="20"/>
      <c r="B411" s="20"/>
      <c r="C411" s="21" t="s">
        <v>544</v>
      </c>
      <c r="D411" s="22" t="s">
        <v>545</v>
      </c>
      <c r="E411" s="23" t="s">
        <v>543</v>
      </c>
      <c r="F411" s="6">
        <v>13706.9</v>
      </c>
      <c r="G411" s="5">
        <f t="shared" si="7"/>
        <v>60.382819383259914</v>
      </c>
    </row>
    <row r="412" spans="1:7" ht="26.25" customHeight="1">
      <c r="A412" s="20"/>
      <c r="B412" s="20"/>
      <c r="C412" s="20"/>
      <c r="D412" s="22" t="s">
        <v>546</v>
      </c>
      <c r="E412" s="23" t="s">
        <v>269</v>
      </c>
      <c r="F412" s="6">
        <v>4179.71</v>
      </c>
      <c r="G412" s="5">
        <f t="shared" si="7"/>
        <v>46.44122222222222</v>
      </c>
    </row>
    <row r="413" spans="1:7" ht="26.25" customHeight="1">
      <c r="A413" s="20"/>
      <c r="B413" s="20"/>
      <c r="C413" s="20"/>
      <c r="D413" s="22" t="s">
        <v>547</v>
      </c>
      <c r="E413" s="23" t="s">
        <v>548</v>
      </c>
      <c r="F413" s="6">
        <v>9527.19</v>
      </c>
      <c r="G413" s="5">
        <f t="shared" si="7"/>
        <v>69.54153284671534</v>
      </c>
    </row>
    <row r="414" spans="1:7" ht="26.25" customHeight="1">
      <c r="A414" s="20"/>
      <c r="B414" s="21" t="s">
        <v>549</v>
      </c>
      <c r="C414" s="21"/>
      <c r="D414" s="22" t="s">
        <v>550</v>
      </c>
      <c r="E414" s="23" t="s">
        <v>551</v>
      </c>
      <c r="F414" s="6">
        <f>F415</f>
        <v>26788.35</v>
      </c>
      <c r="G414" s="5">
        <f t="shared" si="7"/>
        <v>54.670102040816325</v>
      </c>
    </row>
    <row r="415" spans="1:7" ht="16.5" customHeight="1">
      <c r="A415" s="20"/>
      <c r="B415" s="20"/>
      <c r="C415" s="21" t="s">
        <v>526</v>
      </c>
      <c r="D415" s="22" t="s">
        <v>527</v>
      </c>
      <c r="E415" s="23" t="s">
        <v>551</v>
      </c>
      <c r="F415" s="6">
        <v>26788.35</v>
      </c>
      <c r="G415" s="5">
        <f t="shared" si="7"/>
        <v>54.670102040816325</v>
      </c>
    </row>
    <row r="416" spans="1:7" ht="16.5" customHeight="1">
      <c r="A416" s="20"/>
      <c r="B416" s="20"/>
      <c r="C416" s="20"/>
      <c r="D416" s="22" t="s">
        <v>552</v>
      </c>
      <c r="E416" s="23" t="s">
        <v>70</v>
      </c>
      <c r="F416" s="6">
        <v>8030.59</v>
      </c>
      <c r="G416" s="5">
        <f t="shared" si="7"/>
        <v>80.3059</v>
      </c>
    </row>
    <row r="417" spans="1:7" ht="16.5" customHeight="1">
      <c r="A417" s="20"/>
      <c r="B417" s="20"/>
      <c r="C417" s="20"/>
      <c r="D417" s="22" t="s">
        <v>553</v>
      </c>
      <c r="E417" s="23" t="s">
        <v>265</v>
      </c>
      <c r="F417" s="6">
        <v>0</v>
      </c>
      <c r="G417" s="5">
        <f t="shared" si="7"/>
        <v>0</v>
      </c>
    </row>
    <row r="418" spans="1:7" ht="16.5" customHeight="1">
      <c r="A418" s="20"/>
      <c r="B418" s="20"/>
      <c r="C418" s="20"/>
      <c r="D418" s="22" t="s">
        <v>554</v>
      </c>
      <c r="E418" s="23" t="s">
        <v>482</v>
      </c>
      <c r="F418" s="6">
        <v>18757.76</v>
      </c>
      <c r="G418" s="5">
        <f t="shared" si="7"/>
        <v>93.7888</v>
      </c>
    </row>
    <row r="419" spans="1:7" ht="16.5" customHeight="1">
      <c r="A419" s="20"/>
      <c r="B419" s="21" t="s">
        <v>555</v>
      </c>
      <c r="C419" s="21"/>
      <c r="D419" s="22" t="s">
        <v>556</v>
      </c>
      <c r="E419" s="23" t="s">
        <v>121</v>
      </c>
      <c r="F419" s="6">
        <f>F420</f>
        <v>43721.02</v>
      </c>
      <c r="G419" s="5">
        <f t="shared" si="7"/>
        <v>51.43649411764706</v>
      </c>
    </row>
    <row r="420" spans="1:7" ht="16.5" customHeight="1">
      <c r="A420" s="20"/>
      <c r="B420" s="20"/>
      <c r="C420" s="21" t="s">
        <v>526</v>
      </c>
      <c r="D420" s="22" t="s">
        <v>527</v>
      </c>
      <c r="E420" s="23" t="s">
        <v>121</v>
      </c>
      <c r="F420" s="6">
        <v>43721.02</v>
      </c>
      <c r="G420" s="5">
        <f t="shared" si="7"/>
        <v>51.43649411764706</v>
      </c>
    </row>
    <row r="421" spans="1:7" ht="16.5" customHeight="1">
      <c r="A421" s="20"/>
      <c r="B421" s="21" t="s">
        <v>557</v>
      </c>
      <c r="C421" s="21"/>
      <c r="D421" s="22" t="s">
        <v>558</v>
      </c>
      <c r="E421" s="23" t="s">
        <v>559</v>
      </c>
      <c r="F421" s="6">
        <f>F422</f>
        <v>57773.81</v>
      </c>
      <c r="G421" s="5">
        <f t="shared" si="7"/>
        <v>65.65205681818182</v>
      </c>
    </row>
    <row r="422" spans="1:7" ht="16.5" customHeight="1">
      <c r="A422" s="20"/>
      <c r="B422" s="20"/>
      <c r="C422" s="21" t="s">
        <v>526</v>
      </c>
      <c r="D422" s="22" t="s">
        <v>527</v>
      </c>
      <c r="E422" s="23" t="s">
        <v>559</v>
      </c>
      <c r="F422" s="6">
        <v>57773.81</v>
      </c>
      <c r="G422" s="5">
        <f t="shared" si="7"/>
        <v>65.65205681818182</v>
      </c>
    </row>
    <row r="423" spans="1:7" ht="16.5" customHeight="1">
      <c r="A423" s="20"/>
      <c r="B423" s="20"/>
      <c r="C423" s="20"/>
      <c r="D423" s="22" t="s">
        <v>560</v>
      </c>
      <c r="E423" s="23" t="s">
        <v>559</v>
      </c>
      <c r="F423" s="6">
        <v>57773.81</v>
      </c>
      <c r="G423" s="5">
        <f t="shared" si="7"/>
        <v>65.65205681818182</v>
      </c>
    </row>
    <row r="424" spans="1:7" ht="16.5" customHeight="1">
      <c r="A424" s="20"/>
      <c r="B424" s="21" t="s">
        <v>561</v>
      </c>
      <c r="C424" s="21"/>
      <c r="D424" s="22" t="s">
        <v>562</v>
      </c>
      <c r="E424" s="23" t="s">
        <v>171</v>
      </c>
      <c r="F424" s="6">
        <f>F425</f>
        <v>0</v>
      </c>
      <c r="G424" s="5">
        <f t="shared" si="7"/>
        <v>0</v>
      </c>
    </row>
    <row r="425" spans="1:7" ht="16.5" customHeight="1">
      <c r="A425" s="20"/>
      <c r="B425" s="20"/>
      <c r="C425" s="21" t="s">
        <v>9</v>
      </c>
      <c r="D425" s="22" t="s">
        <v>10</v>
      </c>
      <c r="E425" s="23" t="s">
        <v>171</v>
      </c>
      <c r="F425" s="6">
        <v>0</v>
      </c>
      <c r="G425" s="5">
        <f t="shared" si="7"/>
        <v>0</v>
      </c>
    </row>
    <row r="426" spans="1:7" ht="21.75" customHeight="1">
      <c r="A426" s="20"/>
      <c r="B426" s="20"/>
      <c r="C426" s="20"/>
      <c r="D426" s="22" t="s">
        <v>563</v>
      </c>
      <c r="E426" s="23" t="s">
        <v>171</v>
      </c>
      <c r="F426" s="6">
        <v>0</v>
      </c>
      <c r="G426" s="5">
        <f t="shared" si="7"/>
        <v>0</v>
      </c>
    </row>
    <row r="427" spans="1:7" ht="16.5" customHeight="1">
      <c r="A427" s="20"/>
      <c r="B427" s="21" t="s">
        <v>564</v>
      </c>
      <c r="C427" s="21"/>
      <c r="D427" s="22" t="s">
        <v>565</v>
      </c>
      <c r="E427" s="23" t="s">
        <v>566</v>
      </c>
      <c r="F427" s="6">
        <f>SUM(F428,F429,F433,F434,F435,F436,F437,F438,F439,F440,F441,F442,F443,F444,F445,F446,F447,F448,F449)</f>
        <v>155775.87000000005</v>
      </c>
      <c r="G427" s="5">
        <f t="shared" si="7"/>
        <v>47.029943211151284</v>
      </c>
    </row>
    <row r="428" spans="1:7" ht="16.5" customHeight="1">
      <c r="A428" s="20"/>
      <c r="B428" s="20"/>
      <c r="C428" s="21" t="s">
        <v>169</v>
      </c>
      <c r="D428" s="22" t="s">
        <v>170</v>
      </c>
      <c r="E428" s="23" t="s">
        <v>567</v>
      </c>
      <c r="F428" s="6">
        <v>0</v>
      </c>
      <c r="G428" s="5">
        <f t="shared" si="7"/>
        <v>0</v>
      </c>
    </row>
    <row r="429" spans="1:7" ht="16.5" customHeight="1">
      <c r="A429" s="20"/>
      <c r="B429" s="20"/>
      <c r="C429" s="21" t="s">
        <v>49</v>
      </c>
      <c r="D429" s="22" t="s">
        <v>50</v>
      </c>
      <c r="E429" s="23" t="s">
        <v>568</v>
      </c>
      <c r="F429" s="6">
        <v>87085.82</v>
      </c>
      <c r="G429" s="5">
        <f t="shared" si="7"/>
        <v>42.656716710342636</v>
      </c>
    </row>
    <row r="430" spans="1:7" ht="16.5" customHeight="1">
      <c r="A430" s="20"/>
      <c r="B430" s="20"/>
      <c r="C430" s="20"/>
      <c r="D430" s="22" t="s">
        <v>173</v>
      </c>
      <c r="E430" s="23" t="s">
        <v>569</v>
      </c>
      <c r="F430" s="6">
        <v>0</v>
      </c>
      <c r="G430" s="5">
        <f t="shared" si="7"/>
        <v>0</v>
      </c>
    </row>
    <row r="431" spans="1:7" ht="16.5" customHeight="1">
      <c r="A431" s="20"/>
      <c r="B431" s="20"/>
      <c r="C431" s="20"/>
      <c r="D431" s="22" t="s">
        <v>175</v>
      </c>
      <c r="E431" s="23" t="s">
        <v>570</v>
      </c>
      <c r="F431" s="6">
        <v>87085.82</v>
      </c>
      <c r="G431" s="5">
        <f t="shared" si="7"/>
        <v>45.40804546758089</v>
      </c>
    </row>
    <row r="432" spans="1:7" ht="21" customHeight="1">
      <c r="A432" s="20"/>
      <c r="B432" s="20"/>
      <c r="C432" s="20"/>
      <c r="D432" s="22" t="s">
        <v>177</v>
      </c>
      <c r="E432" s="23" t="s">
        <v>571</v>
      </c>
      <c r="F432" s="6">
        <v>0</v>
      </c>
      <c r="G432" s="5">
        <f t="shared" si="7"/>
        <v>0</v>
      </c>
    </row>
    <row r="433" spans="1:7" ht="16.5" customHeight="1">
      <c r="A433" s="20"/>
      <c r="B433" s="20"/>
      <c r="C433" s="21" t="s">
        <v>148</v>
      </c>
      <c r="D433" s="22" t="s">
        <v>149</v>
      </c>
      <c r="E433" s="23" t="s">
        <v>572</v>
      </c>
      <c r="F433" s="6">
        <v>15954.36</v>
      </c>
      <c r="G433" s="5">
        <f t="shared" si="7"/>
        <v>99.99598871827014</v>
      </c>
    </row>
    <row r="434" spans="1:7" ht="16.5" customHeight="1">
      <c r="A434" s="20"/>
      <c r="B434" s="20"/>
      <c r="C434" s="21" t="s">
        <v>52</v>
      </c>
      <c r="D434" s="22" t="s">
        <v>53</v>
      </c>
      <c r="E434" s="23" t="s">
        <v>573</v>
      </c>
      <c r="F434" s="6">
        <v>15309.02</v>
      </c>
      <c r="G434" s="5">
        <f t="shared" si="7"/>
        <v>38.36847117794486</v>
      </c>
    </row>
    <row r="435" spans="1:7" ht="16.5" customHeight="1">
      <c r="A435" s="20"/>
      <c r="B435" s="20"/>
      <c r="C435" s="21" t="s">
        <v>55</v>
      </c>
      <c r="D435" s="22" t="s">
        <v>56</v>
      </c>
      <c r="E435" s="23" t="s">
        <v>574</v>
      </c>
      <c r="F435" s="6">
        <v>1782.97</v>
      </c>
      <c r="G435" s="5">
        <f t="shared" si="7"/>
        <v>31.214460784313726</v>
      </c>
    </row>
    <row r="436" spans="1:7" ht="16.5" customHeight="1">
      <c r="A436" s="20"/>
      <c r="B436" s="20"/>
      <c r="C436" s="21" t="s">
        <v>9</v>
      </c>
      <c r="D436" s="22" t="s">
        <v>10</v>
      </c>
      <c r="E436" s="23" t="s">
        <v>16</v>
      </c>
      <c r="F436" s="6">
        <v>1099.01</v>
      </c>
      <c r="G436" s="5">
        <f t="shared" si="7"/>
        <v>54.950500000000005</v>
      </c>
    </row>
    <row r="437" spans="1:7" ht="16.5" customHeight="1">
      <c r="A437" s="20"/>
      <c r="B437" s="20"/>
      <c r="C437" s="21" t="s">
        <v>12</v>
      </c>
      <c r="D437" s="22" t="s">
        <v>13</v>
      </c>
      <c r="E437" s="23" t="s">
        <v>575</v>
      </c>
      <c r="F437" s="6">
        <v>15258.47</v>
      </c>
      <c r="G437" s="5">
        <f t="shared" si="7"/>
        <v>65.76926724137931</v>
      </c>
    </row>
    <row r="438" spans="1:7" ht="16.5" customHeight="1">
      <c r="A438" s="20"/>
      <c r="B438" s="20"/>
      <c r="C438" s="21" t="s">
        <v>112</v>
      </c>
      <c r="D438" s="22" t="s">
        <v>113</v>
      </c>
      <c r="E438" s="23" t="s">
        <v>16</v>
      </c>
      <c r="F438" s="6">
        <v>983.76</v>
      </c>
      <c r="G438" s="5">
        <f t="shared" si="7"/>
        <v>49.187999999999995</v>
      </c>
    </row>
    <row r="439" spans="1:7" ht="16.5" customHeight="1">
      <c r="A439" s="20"/>
      <c r="B439" s="20"/>
      <c r="C439" s="21" t="s">
        <v>14</v>
      </c>
      <c r="D439" s="22" t="s">
        <v>15</v>
      </c>
      <c r="E439" s="23" t="s">
        <v>576</v>
      </c>
      <c r="F439" s="6">
        <v>343</v>
      </c>
      <c r="G439" s="5">
        <f t="shared" si="7"/>
        <v>21.17283950617284</v>
      </c>
    </row>
    <row r="440" spans="1:7" ht="16.5" customHeight="1">
      <c r="A440" s="20"/>
      <c r="B440" s="20"/>
      <c r="C440" s="21" t="s">
        <v>194</v>
      </c>
      <c r="D440" s="22" t="s">
        <v>195</v>
      </c>
      <c r="E440" s="23" t="s">
        <v>577</v>
      </c>
      <c r="F440" s="6">
        <v>799.1</v>
      </c>
      <c r="G440" s="5">
        <f t="shared" si="7"/>
        <v>94.01176470588236</v>
      </c>
    </row>
    <row r="441" spans="1:7" ht="16.5" customHeight="1">
      <c r="A441" s="20"/>
      <c r="B441" s="20"/>
      <c r="C441" s="21" t="s">
        <v>17</v>
      </c>
      <c r="D441" s="22" t="s">
        <v>18</v>
      </c>
      <c r="E441" s="23" t="s">
        <v>578</v>
      </c>
      <c r="F441" s="6">
        <v>3314.89</v>
      </c>
      <c r="G441" s="5">
        <f t="shared" si="7"/>
        <v>47.737471198156676</v>
      </c>
    </row>
    <row r="442" spans="1:7" ht="16.5" customHeight="1">
      <c r="A442" s="20"/>
      <c r="B442" s="20"/>
      <c r="C442" s="21" t="s">
        <v>198</v>
      </c>
      <c r="D442" s="22" t="s">
        <v>199</v>
      </c>
      <c r="E442" s="23" t="s">
        <v>51</v>
      </c>
      <c r="F442" s="6">
        <v>140</v>
      </c>
      <c r="G442" s="5">
        <f t="shared" si="7"/>
        <v>9.032258064516128</v>
      </c>
    </row>
    <row r="443" spans="1:7" ht="23.25" customHeight="1">
      <c r="A443" s="20"/>
      <c r="B443" s="20"/>
      <c r="C443" s="21" t="s">
        <v>163</v>
      </c>
      <c r="D443" s="22" t="s">
        <v>164</v>
      </c>
      <c r="E443" s="23" t="s">
        <v>579</v>
      </c>
      <c r="F443" s="6">
        <v>543.14</v>
      </c>
      <c r="G443" s="5">
        <f t="shared" si="7"/>
        <v>29.35891891891892</v>
      </c>
    </row>
    <row r="444" spans="1:7" ht="30.75" customHeight="1">
      <c r="A444" s="20"/>
      <c r="B444" s="20"/>
      <c r="C444" s="21" t="s">
        <v>201</v>
      </c>
      <c r="D444" s="22" t="s">
        <v>202</v>
      </c>
      <c r="E444" s="23" t="s">
        <v>580</v>
      </c>
      <c r="F444" s="6">
        <v>1300.07</v>
      </c>
      <c r="G444" s="5">
        <f t="shared" si="7"/>
        <v>45.14131944444444</v>
      </c>
    </row>
    <row r="445" spans="1:7" ht="16.5" customHeight="1">
      <c r="A445" s="20"/>
      <c r="B445" s="20"/>
      <c r="C445" s="21" t="s">
        <v>203</v>
      </c>
      <c r="D445" s="22" t="s">
        <v>204</v>
      </c>
      <c r="E445" s="23" t="s">
        <v>579</v>
      </c>
      <c r="F445" s="6">
        <v>319.26</v>
      </c>
      <c r="G445" s="5">
        <f t="shared" si="7"/>
        <v>17.257297297297296</v>
      </c>
    </row>
    <row r="446" spans="1:7" ht="16.5" customHeight="1">
      <c r="A446" s="20"/>
      <c r="B446" s="20"/>
      <c r="C446" s="21" t="s">
        <v>27</v>
      </c>
      <c r="D446" s="22" t="s">
        <v>28</v>
      </c>
      <c r="E446" s="23" t="s">
        <v>581</v>
      </c>
      <c r="F446" s="6">
        <v>1927</v>
      </c>
      <c r="G446" s="5">
        <f t="shared" si="7"/>
        <v>36.018691588785046</v>
      </c>
    </row>
    <row r="447" spans="1:7" ht="16.5" customHeight="1">
      <c r="A447" s="20"/>
      <c r="B447" s="20"/>
      <c r="C447" s="21" t="s">
        <v>209</v>
      </c>
      <c r="D447" s="22" t="s">
        <v>210</v>
      </c>
      <c r="E447" s="23" t="s">
        <v>582</v>
      </c>
      <c r="F447" s="6">
        <v>6637</v>
      </c>
      <c r="G447" s="5">
        <f t="shared" si="7"/>
        <v>74.99435028248588</v>
      </c>
    </row>
    <row r="448" spans="1:7" ht="16.5" customHeight="1">
      <c r="A448" s="20"/>
      <c r="B448" s="20"/>
      <c r="C448" s="21" t="s">
        <v>116</v>
      </c>
      <c r="D448" s="22" t="s">
        <v>117</v>
      </c>
      <c r="E448" s="23" t="s">
        <v>583</v>
      </c>
      <c r="F448" s="6">
        <v>2461</v>
      </c>
      <c r="G448" s="5">
        <f t="shared" si="7"/>
        <v>100</v>
      </c>
    </row>
    <row r="449" spans="1:7" ht="24" customHeight="1">
      <c r="A449" s="20"/>
      <c r="B449" s="20"/>
      <c r="C449" s="21" t="s">
        <v>153</v>
      </c>
      <c r="D449" s="22" t="s">
        <v>154</v>
      </c>
      <c r="E449" s="23" t="s">
        <v>16</v>
      </c>
      <c r="F449" s="6">
        <v>518</v>
      </c>
      <c r="G449" s="5">
        <f t="shared" si="7"/>
        <v>25.900000000000002</v>
      </c>
    </row>
    <row r="450" spans="1:7" ht="16.5" customHeight="1">
      <c r="A450" s="20"/>
      <c r="B450" s="21" t="s">
        <v>584</v>
      </c>
      <c r="C450" s="21"/>
      <c r="D450" s="22" t="s">
        <v>585</v>
      </c>
      <c r="E450" s="23" t="s">
        <v>586</v>
      </c>
      <c r="F450" s="6">
        <f>F451+F452</f>
        <v>11105.81</v>
      </c>
      <c r="G450" s="5">
        <f t="shared" si="7"/>
        <v>74.30126446778618</v>
      </c>
    </row>
    <row r="451" spans="1:7" ht="16.5" customHeight="1">
      <c r="A451" s="20"/>
      <c r="B451" s="20"/>
      <c r="C451" s="21" t="s">
        <v>52</v>
      </c>
      <c r="D451" s="22" t="s">
        <v>53</v>
      </c>
      <c r="E451" s="23" t="s">
        <v>587</v>
      </c>
      <c r="F451" s="6">
        <v>1948.66</v>
      </c>
      <c r="G451" s="5">
        <f t="shared" si="7"/>
        <v>62.517163939685595</v>
      </c>
    </row>
    <row r="452" spans="1:7" ht="16.5" customHeight="1">
      <c r="A452" s="20"/>
      <c r="B452" s="20"/>
      <c r="C452" s="21" t="s">
        <v>9</v>
      </c>
      <c r="D452" s="22" t="s">
        <v>10</v>
      </c>
      <c r="E452" s="23" t="s">
        <v>588</v>
      </c>
      <c r="F452" s="6">
        <v>9157.15</v>
      </c>
      <c r="G452" s="5">
        <f t="shared" si="7"/>
        <v>77.4061707523246</v>
      </c>
    </row>
    <row r="453" spans="1:7" ht="16.5" customHeight="1">
      <c r="A453" s="20"/>
      <c r="B453" s="21" t="s">
        <v>589</v>
      </c>
      <c r="C453" s="21"/>
      <c r="D453" s="22" t="s">
        <v>47</v>
      </c>
      <c r="E453" s="23" t="s">
        <v>590</v>
      </c>
      <c r="F453" s="6">
        <f>F454+F459</f>
        <v>95946.08</v>
      </c>
      <c r="G453" s="5">
        <f t="shared" si="7"/>
        <v>46.871558378114315</v>
      </c>
    </row>
    <row r="454" spans="1:7" ht="16.5" customHeight="1">
      <c r="A454" s="20"/>
      <c r="B454" s="20"/>
      <c r="C454" s="21" t="s">
        <v>526</v>
      </c>
      <c r="D454" s="22" t="s">
        <v>527</v>
      </c>
      <c r="E454" s="23" t="s">
        <v>591</v>
      </c>
      <c r="F454" s="6">
        <v>89996.1</v>
      </c>
      <c r="G454" s="5">
        <f t="shared" si="7"/>
        <v>46.94632237871675</v>
      </c>
    </row>
    <row r="455" spans="1:7" ht="16.5" customHeight="1">
      <c r="A455" s="20"/>
      <c r="B455" s="20"/>
      <c r="C455" s="20"/>
      <c r="D455" s="22" t="s">
        <v>787</v>
      </c>
      <c r="E455" s="23" t="s">
        <v>136</v>
      </c>
      <c r="F455" s="6"/>
      <c r="G455" s="5">
        <f t="shared" si="7"/>
        <v>0</v>
      </c>
    </row>
    <row r="456" spans="1:7" ht="23.25" customHeight="1">
      <c r="A456" s="20"/>
      <c r="B456" s="20"/>
      <c r="C456" s="20"/>
      <c r="D456" s="22" t="s">
        <v>592</v>
      </c>
      <c r="E456" s="23" t="s">
        <v>593</v>
      </c>
      <c r="F456" s="6">
        <v>17957.14</v>
      </c>
      <c r="G456" s="5">
        <f t="shared" si="7"/>
        <v>33.253962962962966</v>
      </c>
    </row>
    <row r="457" spans="1:7" ht="16.5" customHeight="1">
      <c r="A457" s="20"/>
      <c r="B457" s="20"/>
      <c r="C457" s="20"/>
      <c r="D457" s="22" t="s">
        <v>594</v>
      </c>
      <c r="E457" s="23" t="s">
        <v>595</v>
      </c>
      <c r="F457" s="6">
        <v>50701.36</v>
      </c>
      <c r="G457" s="5">
        <f t="shared" si="7"/>
        <v>45.26907142857143</v>
      </c>
    </row>
    <row r="458" spans="1:7" ht="19.5" customHeight="1">
      <c r="A458" s="20"/>
      <c r="B458" s="20"/>
      <c r="C458" s="20"/>
      <c r="D458" s="22" t="s">
        <v>596</v>
      </c>
      <c r="E458" s="23" t="s">
        <v>597</v>
      </c>
      <c r="F458" s="6">
        <v>17600</v>
      </c>
      <c r="G458" s="5">
        <f t="shared" si="7"/>
        <v>80.36529680365297</v>
      </c>
    </row>
    <row r="459" spans="1:7" ht="16.5" customHeight="1">
      <c r="A459" s="20"/>
      <c r="B459" s="20"/>
      <c r="C459" s="21" t="s">
        <v>17</v>
      </c>
      <c r="D459" s="22" t="s">
        <v>18</v>
      </c>
      <c r="E459" s="23" t="s">
        <v>43</v>
      </c>
      <c r="F459" s="6">
        <v>5949.98</v>
      </c>
      <c r="G459" s="5">
        <f t="shared" si="7"/>
        <v>45.769076923076916</v>
      </c>
    </row>
    <row r="460" spans="1:7" ht="16.5" customHeight="1">
      <c r="A460" s="20"/>
      <c r="B460" s="20"/>
      <c r="C460" s="20"/>
      <c r="D460" s="22" t="s">
        <v>594</v>
      </c>
      <c r="E460" s="23" t="s">
        <v>70</v>
      </c>
      <c r="F460" s="6">
        <v>4164.98</v>
      </c>
      <c r="G460" s="5">
        <f t="shared" si="7"/>
        <v>41.6498</v>
      </c>
    </row>
    <row r="461" spans="1:7" ht="16.5" customHeight="1">
      <c r="A461" s="20"/>
      <c r="B461" s="20"/>
      <c r="C461" s="20"/>
      <c r="D461" s="22" t="s">
        <v>598</v>
      </c>
      <c r="E461" s="23" t="s">
        <v>26</v>
      </c>
      <c r="F461" s="6">
        <v>1784.94</v>
      </c>
      <c r="G461" s="5">
        <f t="shared" si="7"/>
        <v>59.498000000000005</v>
      </c>
    </row>
    <row r="462" spans="1:7" ht="16.5" customHeight="1">
      <c r="A462" s="13" t="s">
        <v>599</v>
      </c>
      <c r="B462" s="13"/>
      <c r="C462" s="13"/>
      <c r="D462" s="17" t="s">
        <v>600</v>
      </c>
      <c r="E462" s="18" t="s">
        <v>601</v>
      </c>
      <c r="F462" s="19">
        <f>F463</f>
        <v>51695.56</v>
      </c>
      <c r="G462" s="5">
        <f t="shared" si="7"/>
        <v>32.00368971708042</v>
      </c>
    </row>
    <row r="463" spans="1:7" ht="16.5" customHeight="1">
      <c r="A463" s="20"/>
      <c r="B463" s="21" t="s">
        <v>602</v>
      </c>
      <c r="C463" s="21"/>
      <c r="D463" s="22" t="s">
        <v>47</v>
      </c>
      <c r="E463" s="23" t="s">
        <v>601</v>
      </c>
      <c r="F463" s="6">
        <f>SUM(F464,F466,F468,F470,F474,F476,F478,F482,F484,F486,F489,F492,F494,F472,F480)</f>
        <v>51695.56</v>
      </c>
      <c r="G463" s="5">
        <f t="shared" si="7"/>
        <v>32.00368971708042</v>
      </c>
    </row>
    <row r="464" spans="1:7" ht="16.5" customHeight="1">
      <c r="A464" s="20"/>
      <c r="B464" s="20"/>
      <c r="C464" s="21" t="s">
        <v>604</v>
      </c>
      <c r="D464" s="22" t="s">
        <v>527</v>
      </c>
      <c r="E464" s="23" t="s">
        <v>605</v>
      </c>
      <c r="F464" s="6">
        <v>800</v>
      </c>
      <c r="G464" s="5">
        <f t="shared" si="7"/>
        <v>6.69904538603249</v>
      </c>
    </row>
    <row r="465" spans="1:7" ht="20.25" customHeight="1">
      <c r="A465" s="20"/>
      <c r="B465" s="20"/>
      <c r="C465" s="20"/>
      <c r="D465" s="22" t="s">
        <v>603</v>
      </c>
      <c r="E465" s="23" t="s">
        <v>605</v>
      </c>
      <c r="F465" s="6">
        <v>800</v>
      </c>
      <c r="G465" s="5">
        <f t="shared" si="7"/>
        <v>6.69904538603249</v>
      </c>
    </row>
    <row r="466" spans="1:7" ht="16.5" customHeight="1">
      <c r="A466" s="20"/>
      <c r="B466" s="20"/>
      <c r="C466" s="21" t="s">
        <v>606</v>
      </c>
      <c r="D466" s="22" t="s">
        <v>50</v>
      </c>
      <c r="E466" s="23" t="s">
        <v>607</v>
      </c>
      <c r="F466" s="6">
        <v>12409.86</v>
      </c>
      <c r="G466" s="5">
        <f aca="true" t="shared" si="8" ref="G466:G528">F466/E466*100</f>
        <v>57.49298123697012</v>
      </c>
    </row>
    <row r="467" spans="1:7" ht="22.5" customHeight="1">
      <c r="A467" s="20"/>
      <c r="B467" s="20"/>
      <c r="C467" s="20"/>
      <c r="D467" s="22" t="s">
        <v>603</v>
      </c>
      <c r="E467" s="23" t="s">
        <v>607</v>
      </c>
      <c r="F467" s="6">
        <v>12409.86</v>
      </c>
      <c r="G467" s="5">
        <f t="shared" si="8"/>
        <v>57.49298123697012</v>
      </c>
    </row>
    <row r="468" spans="1:7" ht="16.5" customHeight="1">
      <c r="A468" s="20"/>
      <c r="B468" s="20"/>
      <c r="C468" s="21" t="s">
        <v>608</v>
      </c>
      <c r="D468" s="22" t="s">
        <v>50</v>
      </c>
      <c r="E468" s="23" t="s">
        <v>609</v>
      </c>
      <c r="F468" s="6">
        <v>657.01</v>
      </c>
      <c r="G468" s="5">
        <f t="shared" si="8"/>
        <v>57.48118985126859</v>
      </c>
    </row>
    <row r="469" spans="1:7" ht="21.75" customHeight="1">
      <c r="A469" s="20"/>
      <c r="B469" s="20"/>
      <c r="C469" s="20"/>
      <c r="D469" s="22" t="s">
        <v>603</v>
      </c>
      <c r="E469" s="23" t="s">
        <v>609</v>
      </c>
      <c r="F469" s="6">
        <v>657.01</v>
      </c>
      <c r="G469" s="5">
        <f t="shared" si="8"/>
        <v>57.48118985126859</v>
      </c>
    </row>
    <row r="470" spans="1:7" ht="16.5" customHeight="1">
      <c r="A470" s="20"/>
      <c r="B470" s="20"/>
      <c r="C470" s="21" t="s">
        <v>610</v>
      </c>
      <c r="D470" s="22" t="s">
        <v>53</v>
      </c>
      <c r="E470" s="23" t="s">
        <v>611</v>
      </c>
      <c r="F470" s="6">
        <v>2547.76</v>
      </c>
      <c r="G470" s="5">
        <f t="shared" si="8"/>
        <v>43.18969316833362</v>
      </c>
    </row>
    <row r="471" spans="1:7" ht="16.5" customHeight="1">
      <c r="A471" s="20"/>
      <c r="B471" s="20"/>
      <c r="C471" s="20"/>
      <c r="D471" s="22" t="s">
        <v>603</v>
      </c>
      <c r="E471" s="23" t="s">
        <v>611</v>
      </c>
      <c r="F471" s="6">
        <v>2547.76</v>
      </c>
      <c r="G471" s="5">
        <f t="shared" si="8"/>
        <v>43.18969316833362</v>
      </c>
    </row>
    <row r="472" spans="1:7" ht="16.5" customHeight="1">
      <c r="A472" s="20"/>
      <c r="B472" s="20"/>
      <c r="C472" s="21" t="s">
        <v>612</v>
      </c>
      <c r="D472" s="22" t="s">
        <v>53</v>
      </c>
      <c r="E472" s="23" t="s">
        <v>613</v>
      </c>
      <c r="F472" s="6">
        <v>134.89</v>
      </c>
      <c r="G472" s="5">
        <f t="shared" si="8"/>
        <v>43.09584664536741</v>
      </c>
    </row>
    <row r="473" spans="1:7" ht="16.5" customHeight="1">
      <c r="A473" s="20"/>
      <c r="B473" s="20"/>
      <c r="C473" s="20"/>
      <c r="D473" s="22" t="s">
        <v>603</v>
      </c>
      <c r="E473" s="23" t="s">
        <v>613</v>
      </c>
      <c r="F473" s="6">
        <v>134.89</v>
      </c>
      <c r="G473" s="5">
        <f t="shared" si="8"/>
        <v>43.09584664536741</v>
      </c>
    </row>
    <row r="474" spans="1:7" ht="16.5" customHeight="1">
      <c r="A474" s="20"/>
      <c r="B474" s="20"/>
      <c r="C474" s="21" t="s">
        <v>614</v>
      </c>
      <c r="D474" s="22" t="s">
        <v>56</v>
      </c>
      <c r="E474" s="23" t="s">
        <v>615</v>
      </c>
      <c r="F474" s="6">
        <v>293.24</v>
      </c>
      <c r="G474" s="5">
        <f t="shared" si="8"/>
        <v>33.36063708759955</v>
      </c>
    </row>
    <row r="475" spans="1:7" ht="16.5" customHeight="1">
      <c r="A475" s="20"/>
      <c r="B475" s="20"/>
      <c r="C475" s="20"/>
      <c r="D475" s="22" t="s">
        <v>603</v>
      </c>
      <c r="E475" s="23" t="s">
        <v>615</v>
      </c>
      <c r="F475" s="6">
        <v>293.24</v>
      </c>
      <c r="G475" s="5">
        <f t="shared" si="8"/>
        <v>33.36063708759955</v>
      </c>
    </row>
    <row r="476" spans="1:7" ht="16.5" customHeight="1">
      <c r="A476" s="20"/>
      <c r="B476" s="20"/>
      <c r="C476" s="21" t="s">
        <v>616</v>
      </c>
      <c r="D476" s="22" t="s">
        <v>56</v>
      </c>
      <c r="E476" s="23" t="s">
        <v>617</v>
      </c>
      <c r="F476" s="6">
        <v>15.51</v>
      </c>
      <c r="G476" s="5">
        <f t="shared" si="8"/>
        <v>33.71739130434783</v>
      </c>
    </row>
    <row r="477" spans="1:7" ht="16.5" customHeight="1">
      <c r="A477" s="20"/>
      <c r="B477" s="20"/>
      <c r="C477" s="20"/>
      <c r="D477" s="22" t="s">
        <v>603</v>
      </c>
      <c r="E477" s="23" t="s">
        <v>617</v>
      </c>
      <c r="F477" s="6">
        <v>15.51</v>
      </c>
      <c r="G477" s="5">
        <f t="shared" si="8"/>
        <v>33.71739130434783</v>
      </c>
    </row>
    <row r="478" spans="1:7" ht="16.5" customHeight="1">
      <c r="A478" s="20"/>
      <c r="B478" s="20"/>
      <c r="C478" s="21" t="s">
        <v>618</v>
      </c>
      <c r="D478" s="22" t="s">
        <v>10</v>
      </c>
      <c r="E478" s="23" t="s">
        <v>619</v>
      </c>
      <c r="F478" s="6">
        <v>5238.65</v>
      </c>
      <c r="G478" s="5">
        <f t="shared" si="8"/>
        <v>26.266797031688725</v>
      </c>
    </row>
    <row r="479" spans="1:7" ht="16.5" customHeight="1">
      <c r="A479" s="20"/>
      <c r="B479" s="20"/>
      <c r="C479" s="20"/>
      <c r="D479" s="22" t="s">
        <v>603</v>
      </c>
      <c r="E479" s="23" t="s">
        <v>619</v>
      </c>
      <c r="F479" s="6">
        <v>5238.65</v>
      </c>
      <c r="G479" s="5">
        <f t="shared" si="8"/>
        <v>26.266797031688725</v>
      </c>
    </row>
    <row r="480" spans="1:7" ht="16.5" customHeight="1">
      <c r="A480" s="20"/>
      <c r="B480" s="20"/>
      <c r="C480" s="21" t="s">
        <v>620</v>
      </c>
      <c r="D480" s="22" t="s">
        <v>10</v>
      </c>
      <c r="E480" s="23" t="s">
        <v>621</v>
      </c>
      <c r="F480" s="6">
        <v>277.35</v>
      </c>
      <c r="G480" s="5">
        <f t="shared" si="8"/>
        <v>26.26420454545455</v>
      </c>
    </row>
    <row r="481" spans="1:7" ht="16.5" customHeight="1">
      <c r="A481" s="20"/>
      <c r="B481" s="20"/>
      <c r="C481" s="20"/>
      <c r="D481" s="22" t="s">
        <v>603</v>
      </c>
      <c r="E481" s="23" t="s">
        <v>621</v>
      </c>
      <c r="F481" s="6">
        <v>277.35</v>
      </c>
      <c r="G481" s="5">
        <f t="shared" si="8"/>
        <v>26.26420454545455</v>
      </c>
    </row>
    <row r="482" spans="1:7" ht="16.5" customHeight="1">
      <c r="A482" s="20"/>
      <c r="B482" s="20"/>
      <c r="C482" s="21" t="s">
        <v>622</v>
      </c>
      <c r="D482" s="22" t="s">
        <v>13</v>
      </c>
      <c r="E482" s="23" t="s">
        <v>623</v>
      </c>
      <c r="F482" s="6">
        <v>13941.67</v>
      </c>
      <c r="G482" s="5">
        <f t="shared" si="8"/>
        <v>32.97228200458813</v>
      </c>
    </row>
    <row r="483" spans="1:7" ht="16.5" customHeight="1">
      <c r="A483" s="20"/>
      <c r="B483" s="20"/>
      <c r="C483" s="20"/>
      <c r="D483" s="22" t="s">
        <v>603</v>
      </c>
      <c r="E483" s="23" t="s">
        <v>623</v>
      </c>
      <c r="F483" s="6">
        <v>13941.67</v>
      </c>
      <c r="G483" s="5">
        <f t="shared" si="8"/>
        <v>32.97228200458813</v>
      </c>
    </row>
    <row r="484" spans="1:7" ht="16.5" customHeight="1">
      <c r="A484" s="20"/>
      <c r="B484" s="20"/>
      <c r="C484" s="21" t="s">
        <v>624</v>
      </c>
      <c r="D484" s="22" t="s">
        <v>13</v>
      </c>
      <c r="E484" s="23" t="s">
        <v>625</v>
      </c>
      <c r="F484" s="6">
        <v>738.1</v>
      </c>
      <c r="G484" s="5">
        <f t="shared" si="8"/>
        <v>32.965609647163916</v>
      </c>
    </row>
    <row r="485" spans="1:7" ht="16.5" customHeight="1">
      <c r="A485" s="20"/>
      <c r="B485" s="20"/>
      <c r="C485" s="20"/>
      <c r="D485" s="22" t="s">
        <v>603</v>
      </c>
      <c r="E485" s="23" t="s">
        <v>625</v>
      </c>
      <c r="F485" s="6">
        <v>738.1</v>
      </c>
      <c r="G485" s="5">
        <f t="shared" si="8"/>
        <v>32.965609647163916</v>
      </c>
    </row>
    <row r="486" spans="1:7" ht="16.5" customHeight="1">
      <c r="A486" s="20"/>
      <c r="B486" s="20"/>
      <c r="C486" s="21" t="s">
        <v>626</v>
      </c>
      <c r="D486" s="22" t="s">
        <v>18</v>
      </c>
      <c r="E486" s="23" t="s">
        <v>627</v>
      </c>
      <c r="F486" s="6">
        <v>12328.68</v>
      </c>
      <c r="G486" s="5">
        <f t="shared" si="8"/>
        <v>27.16824963088653</v>
      </c>
    </row>
    <row r="487" spans="1:7" ht="16.5" customHeight="1">
      <c r="A487" s="20"/>
      <c r="B487" s="20"/>
      <c r="C487" s="20"/>
      <c r="D487" s="22" t="s">
        <v>603</v>
      </c>
      <c r="E487" s="27">
        <v>4749</v>
      </c>
      <c r="F487" s="6">
        <v>93.78</v>
      </c>
      <c r="G487" s="5">
        <f t="shared" si="8"/>
        <v>1.974731522425774</v>
      </c>
    </row>
    <row r="488" spans="1:7" ht="24.75" customHeight="1">
      <c r="A488" s="20"/>
      <c r="B488" s="20"/>
      <c r="C488" s="20"/>
      <c r="D488" s="22" t="s">
        <v>628</v>
      </c>
      <c r="E488" s="27">
        <v>40630</v>
      </c>
      <c r="F488" s="6">
        <v>12234.9</v>
      </c>
      <c r="G488" s="5">
        <f t="shared" si="8"/>
        <v>30.11297071129707</v>
      </c>
    </row>
    <row r="489" spans="1:7" ht="16.5" customHeight="1">
      <c r="A489" s="20"/>
      <c r="B489" s="20"/>
      <c r="C489" s="21" t="s">
        <v>629</v>
      </c>
      <c r="D489" s="22" t="s">
        <v>18</v>
      </c>
      <c r="E489" s="23" t="s">
        <v>630</v>
      </c>
      <c r="F489" s="6">
        <v>2164.08</v>
      </c>
      <c r="G489" s="5">
        <f t="shared" si="8"/>
        <v>29.15763945028294</v>
      </c>
    </row>
    <row r="490" spans="1:7" ht="16.5" customHeight="1">
      <c r="A490" s="20"/>
      <c r="B490" s="20"/>
      <c r="C490" s="20"/>
      <c r="D490" s="22" t="s">
        <v>603</v>
      </c>
      <c r="E490" s="23" t="s">
        <v>631</v>
      </c>
      <c r="F490" s="6">
        <v>4.98</v>
      </c>
      <c r="G490" s="5">
        <f t="shared" si="8"/>
        <v>1.9840637450199206</v>
      </c>
    </row>
    <row r="491" spans="1:7" ht="19.5" customHeight="1">
      <c r="A491" s="20"/>
      <c r="B491" s="20"/>
      <c r="C491" s="20"/>
      <c r="D491" s="22" t="s">
        <v>628</v>
      </c>
      <c r="E491" s="23" t="s">
        <v>632</v>
      </c>
      <c r="F491" s="6">
        <v>2159.1</v>
      </c>
      <c r="G491" s="5">
        <f t="shared" si="8"/>
        <v>30.108771440524336</v>
      </c>
    </row>
    <row r="492" spans="1:7" ht="16.5" customHeight="1">
      <c r="A492" s="20"/>
      <c r="B492" s="20"/>
      <c r="C492" s="21" t="s">
        <v>633</v>
      </c>
      <c r="D492" s="22" t="s">
        <v>204</v>
      </c>
      <c r="E492" s="23" t="s">
        <v>634</v>
      </c>
      <c r="F492" s="6">
        <v>141.28</v>
      </c>
      <c r="G492" s="5">
        <f t="shared" si="8"/>
        <v>10.622556390977444</v>
      </c>
    </row>
    <row r="493" spans="1:7" ht="16.5" customHeight="1">
      <c r="A493" s="20"/>
      <c r="B493" s="20"/>
      <c r="C493" s="20"/>
      <c r="D493" s="22" t="s">
        <v>603</v>
      </c>
      <c r="E493" s="23" t="s">
        <v>634</v>
      </c>
      <c r="F493" s="6">
        <v>141.28</v>
      </c>
      <c r="G493" s="5">
        <f t="shared" si="8"/>
        <v>10.622556390977444</v>
      </c>
    </row>
    <row r="494" spans="1:7" ht="16.5" customHeight="1">
      <c r="A494" s="20"/>
      <c r="B494" s="20"/>
      <c r="C494" s="21" t="s">
        <v>635</v>
      </c>
      <c r="D494" s="22" t="s">
        <v>204</v>
      </c>
      <c r="E494" s="23" t="s">
        <v>636</v>
      </c>
      <c r="F494" s="6">
        <v>7.48</v>
      </c>
      <c r="G494" s="5">
        <f t="shared" si="8"/>
        <v>10.685714285714285</v>
      </c>
    </row>
    <row r="495" spans="1:7" ht="16.5" customHeight="1">
      <c r="A495" s="20"/>
      <c r="B495" s="20"/>
      <c r="C495" s="20"/>
      <c r="D495" s="22" t="s">
        <v>603</v>
      </c>
      <c r="E495" s="23" t="s">
        <v>636</v>
      </c>
      <c r="F495" s="6">
        <v>7.48</v>
      </c>
      <c r="G495" s="5">
        <f t="shared" si="8"/>
        <v>10.685714285714285</v>
      </c>
    </row>
    <row r="496" spans="1:7" ht="16.5" customHeight="1">
      <c r="A496" s="13" t="s">
        <v>637</v>
      </c>
      <c r="B496" s="13"/>
      <c r="C496" s="13"/>
      <c r="D496" s="17" t="s">
        <v>638</v>
      </c>
      <c r="E496" s="18" t="s">
        <v>639</v>
      </c>
      <c r="F496" s="19">
        <f>SUM(F497,F506)</f>
        <v>126719.45999999999</v>
      </c>
      <c r="G496" s="5">
        <f t="shared" si="8"/>
        <v>56.28073868784309</v>
      </c>
    </row>
    <row r="497" spans="1:7" ht="16.5" customHeight="1">
      <c r="A497" s="20"/>
      <c r="B497" s="21" t="s">
        <v>640</v>
      </c>
      <c r="C497" s="21"/>
      <c r="D497" s="22" t="s">
        <v>641</v>
      </c>
      <c r="E497" s="23" t="s">
        <v>642</v>
      </c>
      <c r="F497" s="6">
        <f>SUM(F498,F499,F502,F503,F504,F505)</f>
        <v>109754.45999999999</v>
      </c>
      <c r="G497" s="5">
        <f t="shared" si="8"/>
        <v>52.92151539845027</v>
      </c>
    </row>
    <row r="498" spans="1:7" ht="16.5" customHeight="1">
      <c r="A498" s="20"/>
      <c r="B498" s="20"/>
      <c r="C498" s="21" t="s">
        <v>169</v>
      </c>
      <c r="D498" s="22" t="s">
        <v>170</v>
      </c>
      <c r="E498" s="23" t="s">
        <v>643</v>
      </c>
      <c r="F498" s="6">
        <v>2007.6</v>
      </c>
      <c r="G498" s="5">
        <f t="shared" si="8"/>
        <v>66.47682119205298</v>
      </c>
    </row>
    <row r="499" spans="1:7" ht="16.5" customHeight="1">
      <c r="A499" s="20"/>
      <c r="B499" s="20"/>
      <c r="C499" s="21" t="s">
        <v>49</v>
      </c>
      <c r="D499" s="22" t="s">
        <v>50</v>
      </c>
      <c r="E499" s="23" t="s">
        <v>644</v>
      </c>
      <c r="F499" s="6">
        <v>74930.12</v>
      </c>
      <c r="G499" s="5">
        <f t="shared" si="8"/>
        <v>48.77659664494626</v>
      </c>
    </row>
    <row r="500" spans="1:7" ht="16.5" customHeight="1">
      <c r="A500" s="20"/>
      <c r="B500" s="20"/>
      <c r="C500" s="20"/>
      <c r="D500" s="22" t="s">
        <v>323</v>
      </c>
      <c r="E500" s="23" t="s">
        <v>645</v>
      </c>
      <c r="F500" s="6">
        <v>0</v>
      </c>
      <c r="G500" s="5">
        <f t="shared" si="8"/>
        <v>0</v>
      </c>
    </row>
    <row r="501" spans="1:7" ht="16.5" customHeight="1">
      <c r="A501" s="20"/>
      <c r="B501" s="20"/>
      <c r="C501" s="20"/>
      <c r="D501" s="22" t="s">
        <v>325</v>
      </c>
      <c r="E501" s="23" t="s">
        <v>646</v>
      </c>
      <c r="F501" s="6">
        <v>74930.12</v>
      </c>
      <c r="G501" s="5">
        <f t="shared" si="8"/>
        <v>48.98129784215928</v>
      </c>
    </row>
    <row r="502" spans="1:7" ht="16.5" customHeight="1">
      <c r="A502" s="20"/>
      <c r="B502" s="20"/>
      <c r="C502" s="21" t="s">
        <v>148</v>
      </c>
      <c r="D502" s="22" t="s">
        <v>149</v>
      </c>
      <c r="E502" s="23" t="s">
        <v>647</v>
      </c>
      <c r="F502" s="6">
        <v>9495.78</v>
      </c>
      <c r="G502" s="5">
        <f t="shared" si="8"/>
        <v>100.00821484992102</v>
      </c>
    </row>
    <row r="503" spans="1:7" ht="16.5" customHeight="1">
      <c r="A503" s="20"/>
      <c r="B503" s="20"/>
      <c r="C503" s="21" t="s">
        <v>52</v>
      </c>
      <c r="D503" s="22" t="s">
        <v>53</v>
      </c>
      <c r="E503" s="23" t="s">
        <v>648</v>
      </c>
      <c r="F503" s="6">
        <v>12712.9</v>
      </c>
      <c r="G503" s="5">
        <f t="shared" si="8"/>
        <v>49.15667775114067</v>
      </c>
    </row>
    <row r="504" spans="1:7" ht="16.5" customHeight="1">
      <c r="A504" s="20"/>
      <c r="B504" s="20"/>
      <c r="C504" s="21" t="s">
        <v>55</v>
      </c>
      <c r="D504" s="22" t="s">
        <v>56</v>
      </c>
      <c r="E504" s="23" t="s">
        <v>649</v>
      </c>
      <c r="F504" s="6">
        <v>1900.06</v>
      </c>
      <c r="G504" s="5">
        <f t="shared" si="8"/>
        <v>50.1997357992074</v>
      </c>
    </row>
    <row r="505" spans="1:7" ht="16.5" customHeight="1">
      <c r="A505" s="20"/>
      <c r="B505" s="20"/>
      <c r="C505" s="21" t="s">
        <v>209</v>
      </c>
      <c r="D505" s="22" t="s">
        <v>210</v>
      </c>
      <c r="E505" s="23" t="s">
        <v>650</v>
      </c>
      <c r="F505" s="6">
        <v>8708</v>
      </c>
      <c r="G505" s="5">
        <f t="shared" si="8"/>
        <v>75.00430663221361</v>
      </c>
    </row>
    <row r="506" spans="1:7" ht="16.5" customHeight="1">
      <c r="A506" s="20"/>
      <c r="B506" s="21" t="s">
        <v>651</v>
      </c>
      <c r="C506" s="21"/>
      <c r="D506" s="22" t="s">
        <v>652</v>
      </c>
      <c r="E506" s="23" t="s">
        <v>653</v>
      </c>
      <c r="F506" s="6">
        <f>SUM(F507+F511)</f>
        <v>16965</v>
      </c>
      <c r="G506" s="5">
        <f t="shared" si="8"/>
        <v>95.49676329862088</v>
      </c>
    </row>
    <row r="507" spans="1:7" ht="16.5" customHeight="1">
      <c r="A507" s="20"/>
      <c r="B507" s="20"/>
      <c r="C507" s="21" t="s">
        <v>654</v>
      </c>
      <c r="D507" s="22" t="s">
        <v>655</v>
      </c>
      <c r="E507" s="23" t="s">
        <v>656</v>
      </c>
      <c r="F507" s="6">
        <v>16612</v>
      </c>
      <c r="G507" s="5">
        <f t="shared" si="8"/>
        <v>95.40546749368252</v>
      </c>
    </row>
    <row r="508" spans="1:7" ht="17.25" customHeight="1">
      <c r="A508" s="20"/>
      <c r="B508" s="20"/>
      <c r="C508" s="20"/>
      <c r="D508" s="22" t="s">
        <v>812</v>
      </c>
      <c r="E508" s="23" t="s">
        <v>171</v>
      </c>
      <c r="F508" s="6">
        <v>5200</v>
      </c>
      <c r="G508" s="5">
        <f t="shared" si="8"/>
        <v>86.66666666666667</v>
      </c>
    </row>
    <row r="509" spans="1:7" ht="16.5" customHeight="1">
      <c r="A509" s="20"/>
      <c r="B509" s="20"/>
      <c r="C509" s="20"/>
      <c r="D509" s="22" t="s">
        <v>657</v>
      </c>
      <c r="E509" s="23" t="s">
        <v>658</v>
      </c>
      <c r="F509" s="6">
        <v>9130</v>
      </c>
      <c r="G509" s="5">
        <f t="shared" si="8"/>
        <v>100</v>
      </c>
    </row>
    <row r="510" spans="1:7" ht="16.5" customHeight="1">
      <c r="A510" s="20"/>
      <c r="B510" s="20"/>
      <c r="C510" s="20"/>
      <c r="D510" s="22" t="s">
        <v>659</v>
      </c>
      <c r="E510" s="23" t="s">
        <v>660</v>
      </c>
      <c r="F510" s="6">
        <v>2282</v>
      </c>
      <c r="G510" s="5">
        <f t="shared" si="8"/>
        <v>100</v>
      </c>
    </row>
    <row r="511" spans="1:7" ht="16.5" customHeight="1">
      <c r="A511" s="20"/>
      <c r="B511" s="20"/>
      <c r="C511" s="21" t="s">
        <v>661</v>
      </c>
      <c r="D511" s="22" t="s">
        <v>662</v>
      </c>
      <c r="E511" s="23" t="s">
        <v>663</v>
      </c>
      <c r="F511" s="6">
        <v>353</v>
      </c>
      <c r="G511" s="5">
        <f t="shared" si="8"/>
        <v>100</v>
      </c>
    </row>
    <row r="512" spans="1:7" ht="16.5" customHeight="1">
      <c r="A512" s="20"/>
      <c r="B512" s="20"/>
      <c r="C512" s="20"/>
      <c r="D512" s="22" t="s">
        <v>664</v>
      </c>
      <c r="E512" s="23" t="s">
        <v>665</v>
      </c>
      <c r="F512" s="6">
        <v>71</v>
      </c>
      <c r="G512" s="5">
        <f t="shared" si="8"/>
        <v>100</v>
      </c>
    </row>
    <row r="513" spans="1:7" ht="16.5" customHeight="1">
      <c r="A513" s="20"/>
      <c r="B513" s="20"/>
      <c r="C513" s="20"/>
      <c r="D513" s="22" t="s">
        <v>666</v>
      </c>
      <c r="E513" s="23" t="s">
        <v>667</v>
      </c>
      <c r="F513" s="6">
        <v>282</v>
      </c>
      <c r="G513" s="5">
        <f t="shared" si="8"/>
        <v>100</v>
      </c>
    </row>
    <row r="514" spans="1:7" ht="16.5" customHeight="1">
      <c r="A514" s="13" t="s">
        <v>668</v>
      </c>
      <c r="B514" s="13"/>
      <c r="C514" s="13"/>
      <c r="D514" s="17" t="s">
        <v>669</v>
      </c>
      <c r="E514" s="18" t="s">
        <v>670</v>
      </c>
      <c r="F514" s="19">
        <f>SUM(F515,F528,F537,F546,F555,F561)</f>
        <v>227049.29000000004</v>
      </c>
      <c r="G514" s="5">
        <f t="shared" si="8"/>
        <v>34.36574010307484</v>
      </c>
    </row>
    <row r="515" spans="1:7" ht="16.5" customHeight="1">
      <c r="A515" s="20"/>
      <c r="B515" s="21" t="s">
        <v>671</v>
      </c>
      <c r="C515" s="21"/>
      <c r="D515" s="22" t="s">
        <v>672</v>
      </c>
      <c r="E515" s="23" t="s">
        <v>673</v>
      </c>
      <c r="F515" s="6">
        <f>SUM(F516,F517,F519,F520,F521,F522,F523)</f>
        <v>32371.63</v>
      </c>
      <c r="G515" s="5">
        <f t="shared" si="8"/>
        <v>14.912991200995071</v>
      </c>
    </row>
    <row r="516" spans="1:7" ht="16.5" customHeight="1">
      <c r="A516" s="20"/>
      <c r="B516" s="20"/>
      <c r="C516" s="21" t="s">
        <v>112</v>
      </c>
      <c r="D516" s="22" t="s">
        <v>113</v>
      </c>
      <c r="E516" s="23" t="s">
        <v>532</v>
      </c>
      <c r="F516" s="6">
        <v>505.99</v>
      </c>
      <c r="G516" s="5">
        <f t="shared" si="8"/>
        <v>53.2621052631579</v>
      </c>
    </row>
    <row r="517" spans="1:7" ht="16.5" customHeight="1">
      <c r="A517" s="20"/>
      <c r="B517" s="20"/>
      <c r="C517" s="21" t="s">
        <v>14</v>
      </c>
      <c r="D517" s="22" t="s">
        <v>15</v>
      </c>
      <c r="E517" s="23" t="s">
        <v>674</v>
      </c>
      <c r="F517" s="28">
        <v>25498.17</v>
      </c>
      <c r="G517" s="5">
        <f t="shared" si="8"/>
        <v>99.99282352941175</v>
      </c>
    </row>
    <row r="518" spans="1:7" ht="16.5" customHeight="1">
      <c r="A518" s="20"/>
      <c r="B518" s="20"/>
      <c r="C518" s="20"/>
      <c r="D518" s="22" t="s">
        <v>25</v>
      </c>
      <c r="E518" s="23" t="s">
        <v>674</v>
      </c>
      <c r="F518" s="6">
        <v>25498.17</v>
      </c>
      <c r="G518" s="5">
        <f t="shared" si="8"/>
        <v>99.99282352941175</v>
      </c>
    </row>
    <row r="519" spans="1:7" ht="16.5" customHeight="1">
      <c r="A519" s="20"/>
      <c r="B519" s="20"/>
      <c r="C519" s="21" t="s">
        <v>17</v>
      </c>
      <c r="D519" s="22" t="s">
        <v>18</v>
      </c>
      <c r="E519" s="23" t="s">
        <v>215</v>
      </c>
      <c r="F519" s="6">
        <v>3363.29</v>
      </c>
      <c r="G519" s="5">
        <f t="shared" si="8"/>
        <v>78.2160465116279</v>
      </c>
    </row>
    <row r="520" spans="1:7" ht="16.5" customHeight="1">
      <c r="A520" s="20"/>
      <c r="B520" s="20"/>
      <c r="C520" s="21" t="s">
        <v>27</v>
      </c>
      <c r="D520" s="22" t="s">
        <v>28</v>
      </c>
      <c r="E520" s="23" t="s">
        <v>675</v>
      </c>
      <c r="F520" s="6">
        <v>2942.65</v>
      </c>
      <c r="G520" s="5">
        <f t="shared" si="8"/>
        <v>68.27494199535963</v>
      </c>
    </row>
    <row r="521" spans="1:7" ht="26.25" customHeight="1">
      <c r="A521" s="20"/>
      <c r="B521" s="20"/>
      <c r="C521" s="21" t="s">
        <v>445</v>
      </c>
      <c r="D521" s="22" t="s">
        <v>446</v>
      </c>
      <c r="E521" s="23" t="s">
        <v>676</v>
      </c>
      <c r="F521" s="6">
        <v>1</v>
      </c>
      <c r="G521" s="5">
        <f t="shared" si="8"/>
        <v>10</v>
      </c>
    </row>
    <row r="522" spans="1:7" ht="41.25" customHeight="1">
      <c r="A522" s="20"/>
      <c r="B522" s="20"/>
      <c r="C522" s="21" t="s">
        <v>677</v>
      </c>
      <c r="D522" s="22" t="s">
        <v>678</v>
      </c>
      <c r="E522" s="23" t="s">
        <v>679</v>
      </c>
      <c r="F522" s="6">
        <v>0</v>
      </c>
      <c r="G522" s="5">
        <f t="shared" si="8"/>
        <v>0</v>
      </c>
    </row>
    <row r="523" spans="1:7" ht="16.5" customHeight="1">
      <c r="A523" s="20"/>
      <c r="B523" s="20"/>
      <c r="C523" s="21" t="s">
        <v>30</v>
      </c>
      <c r="D523" s="22" t="s">
        <v>31</v>
      </c>
      <c r="E523" s="23" t="s">
        <v>679</v>
      </c>
      <c r="F523" s="6">
        <v>60.53</v>
      </c>
      <c r="G523" s="5">
        <f t="shared" si="8"/>
        <v>0.06651648351648352</v>
      </c>
    </row>
    <row r="524" spans="1:7" ht="25.5" customHeight="1">
      <c r="A524" s="20"/>
      <c r="B524" s="20"/>
      <c r="C524" s="20"/>
      <c r="D524" s="22" t="s">
        <v>680</v>
      </c>
      <c r="E524" s="23" t="s">
        <v>211</v>
      </c>
      <c r="F524" s="6">
        <v>0</v>
      </c>
      <c r="G524" s="5">
        <f t="shared" si="8"/>
        <v>0</v>
      </c>
    </row>
    <row r="525" spans="1:7" ht="23.25" customHeight="1">
      <c r="A525" s="20"/>
      <c r="B525" s="20"/>
      <c r="C525" s="20"/>
      <c r="D525" s="22" t="s">
        <v>681</v>
      </c>
      <c r="E525" s="23" t="s">
        <v>551</v>
      </c>
      <c r="F525" s="6">
        <v>0</v>
      </c>
      <c r="G525" s="5">
        <f t="shared" si="8"/>
        <v>0</v>
      </c>
    </row>
    <row r="526" spans="1:7" ht="16.5" customHeight="1">
      <c r="A526" s="20"/>
      <c r="B526" s="20"/>
      <c r="C526" s="20"/>
      <c r="D526" s="22" t="s">
        <v>682</v>
      </c>
      <c r="E526" s="23" t="s">
        <v>70</v>
      </c>
      <c r="F526" s="6">
        <v>60.53</v>
      </c>
      <c r="G526" s="5">
        <f t="shared" si="8"/>
        <v>0.6053000000000001</v>
      </c>
    </row>
    <row r="527" spans="1:7" ht="19.5" customHeight="1">
      <c r="A527" s="20"/>
      <c r="B527" s="20"/>
      <c r="C527" s="20"/>
      <c r="D527" s="22" t="s">
        <v>683</v>
      </c>
      <c r="E527" s="23" t="s">
        <v>16</v>
      </c>
      <c r="F527" s="6">
        <v>0</v>
      </c>
      <c r="G527" s="5">
        <f t="shared" si="8"/>
        <v>0</v>
      </c>
    </row>
    <row r="528" spans="1:7" ht="16.5" customHeight="1">
      <c r="A528" s="20"/>
      <c r="B528" s="21" t="s">
        <v>684</v>
      </c>
      <c r="C528" s="21"/>
      <c r="D528" s="22" t="s">
        <v>685</v>
      </c>
      <c r="E528" s="23" t="s">
        <v>686</v>
      </c>
      <c r="F528" s="6">
        <f>SUM(F529,F530,F531,F532,F533,F534,F535)</f>
        <v>29989.98</v>
      </c>
      <c r="G528" s="5">
        <f t="shared" si="8"/>
        <v>41.317048977061376</v>
      </c>
    </row>
    <row r="529" spans="1:7" ht="16.5" customHeight="1">
      <c r="A529" s="20"/>
      <c r="B529" s="20"/>
      <c r="C529" s="21" t="s">
        <v>52</v>
      </c>
      <c r="D529" s="22" t="s">
        <v>53</v>
      </c>
      <c r="E529" s="23" t="s">
        <v>687</v>
      </c>
      <c r="F529" s="6">
        <v>252.11</v>
      </c>
      <c r="G529" s="5">
        <f aca="true" t="shared" si="9" ref="G529:G589">F529/E529*100</f>
        <v>33.61466666666667</v>
      </c>
    </row>
    <row r="530" spans="1:7" ht="16.5" customHeight="1">
      <c r="A530" s="20"/>
      <c r="B530" s="20"/>
      <c r="C530" s="21" t="s">
        <v>55</v>
      </c>
      <c r="D530" s="22" t="s">
        <v>56</v>
      </c>
      <c r="E530" s="23" t="s">
        <v>688</v>
      </c>
      <c r="F530" s="6">
        <v>37</v>
      </c>
      <c r="G530" s="5">
        <f t="shared" si="9"/>
        <v>33.63636363636363</v>
      </c>
    </row>
    <row r="531" spans="1:7" ht="16.5" customHeight="1">
      <c r="A531" s="20"/>
      <c r="B531" s="20"/>
      <c r="C531" s="21" t="s">
        <v>9</v>
      </c>
      <c r="D531" s="22" t="s">
        <v>10</v>
      </c>
      <c r="E531" s="23" t="s">
        <v>689</v>
      </c>
      <c r="F531" s="6">
        <v>1524.06</v>
      </c>
      <c r="G531" s="5">
        <f t="shared" si="9"/>
        <v>43.052542372881355</v>
      </c>
    </row>
    <row r="532" spans="1:7" ht="16.5" customHeight="1">
      <c r="A532" s="20"/>
      <c r="B532" s="20"/>
      <c r="C532" s="21" t="s">
        <v>12</v>
      </c>
      <c r="D532" s="22" t="s">
        <v>13</v>
      </c>
      <c r="E532" s="23" t="s">
        <v>26</v>
      </c>
      <c r="F532" s="6">
        <v>1200.06</v>
      </c>
      <c r="G532" s="5">
        <f t="shared" si="9"/>
        <v>40.001999999999995</v>
      </c>
    </row>
    <row r="533" spans="1:7" ht="16.5" customHeight="1">
      <c r="A533" s="20"/>
      <c r="B533" s="20"/>
      <c r="C533" s="21" t="s">
        <v>14</v>
      </c>
      <c r="D533" s="22" t="s">
        <v>15</v>
      </c>
      <c r="E533" s="23" t="s">
        <v>19</v>
      </c>
      <c r="F533" s="6">
        <v>0</v>
      </c>
      <c r="G533" s="5">
        <f t="shared" si="9"/>
        <v>0</v>
      </c>
    </row>
    <row r="534" spans="1:7" ht="16.5" customHeight="1">
      <c r="A534" s="20"/>
      <c r="B534" s="20"/>
      <c r="C534" s="21" t="s">
        <v>17</v>
      </c>
      <c r="D534" s="22" t="s">
        <v>18</v>
      </c>
      <c r="E534" s="23" t="s">
        <v>690</v>
      </c>
      <c r="F534" s="6">
        <v>17628.75</v>
      </c>
      <c r="G534" s="5">
        <f t="shared" si="9"/>
        <v>45.78896103896104</v>
      </c>
    </row>
    <row r="535" spans="1:7" ht="16.5" customHeight="1">
      <c r="A535" s="20"/>
      <c r="B535" s="20"/>
      <c r="C535" s="21" t="s">
        <v>30</v>
      </c>
      <c r="D535" s="22" t="s">
        <v>31</v>
      </c>
      <c r="E535" s="23" t="s">
        <v>691</v>
      </c>
      <c r="F535" s="6">
        <v>9348</v>
      </c>
      <c r="G535" s="5">
        <f t="shared" si="9"/>
        <v>43.10813926677427</v>
      </c>
    </row>
    <row r="536" spans="1:7" ht="16.5" customHeight="1">
      <c r="A536" s="20"/>
      <c r="B536" s="20"/>
      <c r="C536" s="20"/>
      <c r="D536" s="22" t="s">
        <v>692</v>
      </c>
      <c r="E536" s="23" t="s">
        <v>691</v>
      </c>
      <c r="F536" s="6">
        <v>9348</v>
      </c>
      <c r="G536" s="5">
        <f t="shared" si="9"/>
        <v>43.10813926677427</v>
      </c>
    </row>
    <row r="537" spans="1:7" ht="16.5" customHeight="1">
      <c r="A537" s="20"/>
      <c r="B537" s="21" t="s">
        <v>693</v>
      </c>
      <c r="C537" s="21"/>
      <c r="D537" s="22" t="s">
        <v>694</v>
      </c>
      <c r="E537" s="23" t="s">
        <v>695</v>
      </c>
      <c r="F537" s="6">
        <f>SUM(F538,F542,F543)</f>
        <v>7056.6</v>
      </c>
      <c r="G537" s="5">
        <f t="shared" si="9"/>
        <v>30.066467831273968</v>
      </c>
    </row>
    <row r="538" spans="1:7" ht="16.5" customHeight="1">
      <c r="A538" s="20"/>
      <c r="B538" s="20"/>
      <c r="C538" s="21" t="s">
        <v>12</v>
      </c>
      <c r="D538" s="22" t="s">
        <v>13</v>
      </c>
      <c r="E538" s="23" t="s">
        <v>696</v>
      </c>
      <c r="F538" s="6">
        <v>7056.6</v>
      </c>
      <c r="G538" s="5">
        <f t="shared" si="9"/>
        <v>41.33919156414763</v>
      </c>
    </row>
    <row r="539" spans="1:7" ht="16.5" customHeight="1">
      <c r="A539" s="20"/>
      <c r="B539" s="20"/>
      <c r="C539" s="20"/>
      <c r="D539" s="22" t="s">
        <v>789</v>
      </c>
      <c r="E539" s="23" t="s">
        <v>8</v>
      </c>
      <c r="F539" s="6">
        <v>5950.9</v>
      </c>
      <c r="G539" s="5">
        <f t="shared" si="9"/>
        <v>39.672666666666665</v>
      </c>
    </row>
    <row r="540" spans="1:7" ht="16.5" customHeight="1">
      <c r="A540" s="20"/>
      <c r="B540" s="20"/>
      <c r="C540" s="20"/>
      <c r="D540" s="22" t="s">
        <v>95</v>
      </c>
      <c r="E540" s="23" t="s">
        <v>697</v>
      </c>
      <c r="F540" s="6">
        <v>1105.7</v>
      </c>
      <c r="G540" s="5">
        <f t="shared" si="9"/>
        <v>80.7080291970803</v>
      </c>
    </row>
    <row r="541" spans="1:7" ht="16.5" customHeight="1">
      <c r="A541" s="20"/>
      <c r="B541" s="20"/>
      <c r="C541" s="20"/>
      <c r="D541" s="22" t="s">
        <v>698</v>
      </c>
      <c r="E541" s="23" t="s">
        <v>699</v>
      </c>
      <c r="F541" s="6">
        <v>0</v>
      </c>
      <c r="G541" s="5">
        <f t="shared" si="9"/>
        <v>0</v>
      </c>
    </row>
    <row r="542" spans="1:7" ht="16.5" customHeight="1">
      <c r="A542" s="20"/>
      <c r="B542" s="20"/>
      <c r="C542" s="21" t="s">
        <v>14</v>
      </c>
      <c r="D542" s="22" t="s">
        <v>15</v>
      </c>
      <c r="E542" s="23" t="s">
        <v>26</v>
      </c>
      <c r="F542" s="6">
        <v>0</v>
      </c>
      <c r="G542" s="5">
        <f t="shared" si="9"/>
        <v>0</v>
      </c>
    </row>
    <row r="543" spans="1:7" ht="16.5" customHeight="1">
      <c r="A543" s="20"/>
      <c r="B543" s="20"/>
      <c r="C543" s="21" t="s">
        <v>17</v>
      </c>
      <c r="D543" s="22" t="s">
        <v>18</v>
      </c>
      <c r="E543" s="23" t="s">
        <v>404</v>
      </c>
      <c r="F543" s="6">
        <v>0</v>
      </c>
      <c r="G543" s="5">
        <f t="shared" si="9"/>
        <v>0</v>
      </c>
    </row>
    <row r="544" spans="1:7" ht="16.5" customHeight="1">
      <c r="A544" s="20"/>
      <c r="B544" s="20"/>
      <c r="C544" s="20"/>
      <c r="D544" s="22" t="s">
        <v>790</v>
      </c>
      <c r="E544" s="23" t="s">
        <v>700</v>
      </c>
      <c r="F544" s="6">
        <v>0</v>
      </c>
      <c r="G544" s="5">
        <f t="shared" si="9"/>
        <v>0</v>
      </c>
    </row>
    <row r="545" spans="1:7" ht="16.5" customHeight="1">
      <c r="A545" s="20"/>
      <c r="B545" s="20"/>
      <c r="C545" s="20"/>
      <c r="D545" s="22" t="s">
        <v>698</v>
      </c>
      <c r="E545" s="23" t="s">
        <v>165</v>
      </c>
      <c r="F545" s="6">
        <v>0</v>
      </c>
      <c r="G545" s="5">
        <f t="shared" si="9"/>
        <v>0</v>
      </c>
    </row>
    <row r="546" spans="1:7" ht="16.5" customHeight="1">
      <c r="A546" s="20"/>
      <c r="B546" s="21" t="s">
        <v>701</v>
      </c>
      <c r="C546" s="21"/>
      <c r="D546" s="22" t="s">
        <v>702</v>
      </c>
      <c r="E546" s="23" t="s">
        <v>703</v>
      </c>
      <c r="F546" s="6">
        <f>SUM(F547,F548,F549,F550)</f>
        <v>119712.94</v>
      </c>
      <c r="G546" s="5">
        <f t="shared" si="9"/>
        <v>48.584797077922076</v>
      </c>
    </row>
    <row r="547" spans="1:7" ht="16.5" customHeight="1">
      <c r="A547" s="20"/>
      <c r="B547" s="20"/>
      <c r="C547" s="21" t="s">
        <v>12</v>
      </c>
      <c r="D547" s="22" t="s">
        <v>13</v>
      </c>
      <c r="E547" s="23" t="s">
        <v>171</v>
      </c>
      <c r="F547" s="6">
        <v>0</v>
      </c>
      <c r="G547" s="5">
        <f t="shared" si="9"/>
        <v>0</v>
      </c>
    </row>
    <row r="548" spans="1:7" ht="16.5" customHeight="1">
      <c r="A548" s="20"/>
      <c r="B548" s="20"/>
      <c r="C548" s="21" t="s">
        <v>112</v>
      </c>
      <c r="D548" s="22" t="s">
        <v>113</v>
      </c>
      <c r="E548" s="23" t="s">
        <v>79</v>
      </c>
      <c r="F548" s="6">
        <v>72630.66</v>
      </c>
      <c r="G548" s="5">
        <f t="shared" si="9"/>
        <v>72.63066</v>
      </c>
    </row>
    <row r="549" spans="1:7" ht="16.5" customHeight="1">
      <c r="A549" s="20"/>
      <c r="B549" s="20"/>
      <c r="C549" s="21" t="s">
        <v>17</v>
      </c>
      <c r="D549" s="22" t="s">
        <v>18</v>
      </c>
      <c r="E549" s="23" t="s">
        <v>79</v>
      </c>
      <c r="F549" s="6">
        <v>47082.28</v>
      </c>
      <c r="G549" s="5">
        <f t="shared" si="9"/>
        <v>47.08228</v>
      </c>
    </row>
    <row r="550" spans="1:7" ht="16.5" customHeight="1">
      <c r="A550" s="20"/>
      <c r="B550" s="20"/>
      <c r="C550" s="21" t="s">
        <v>30</v>
      </c>
      <c r="D550" s="22" t="s">
        <v>31</v>
      </c>
      <c r="E550" s="23" t="s">
        <v>704</v>
      </c>
      <c r="F550" s="6">
        <v>0</v>
      </c>
      <c r="G550" s="5">
        <f t="shared" si="9"/>
        <v>0</v>
      </c>
    </row>
    <row r="551" spans="1:7" ht="16.5" customHeight="1">
      <c r="A551" s="20"/>
      <c r="B551" s="20"/>
      <c r="C551" s="20"/>
      <c r="D551" s="22" t="s">
        <v>20</v>
      </c>
      <c r="E551" s="23" t="s">
        <v>705</v>
      </c>
      <c r="F551" s="6">
        <v>0</v>
      </c>
      <c r="G551" s="5">
        <f t="shared" si="9"/>
        <v>0</v>
      </c>
    </row>
    <row r="552" spans="1:7" ht="16.5" customHeight="1">
      <c r="A552" s="20"/>
      <c r="B552" s="20"/>
      <c r="C552" s="20"/>
      <c r="D552" s="22" t="s">
        <v>82</v>
      </c>
      <c r="E552" s="23" t="s">
        <v>11</v>
      </c>
      <c r="F552" s="6">
        <v>0</v>
      </c>
      <c r="G552" s="5">
        <f t="shared" si="9"/>
        <v>0</v>
      </c>
    </row>
    <row r="553" spans="1:7" ht="16.5" customHeight="1">
      <c r="A553" s="20"/>
      <c r="B553" s="20"/>
      <c r="C553" s="20"/>
      <c r="D553" s="22" t="s">
        <v>86</v>
      </c>
      <c r="E553" s="23" t="s">
        <v>135</v>
      </c>
      <c r="F553" s="6">
        <v>0</v>
      </c>
      <c r="G553" s="5">
        <f t="shared" si="9"/>
        <v>0</v>
      </c>
    </row>
    <row r="554" spans="1:7" ht="27.75" customHeight="1">
      <c r="A554" s="20"/>
      <c r="B554" s="20"/>
      <c r="C554" s="20"/>
      <c r="D554" s="22" t="s">
        <v>706</v>
      </c>
      <c r="E554" s="23" t="s">
        <v>211</v>
      </c>
      <c r="F554" s="6">
        <v>0</v>
      </c>
      <c r="G554" s="5">
        <f t="shared" si="9"/>
        <v>0</v>
      </c>
    </row>
    <row r="555" spans="1:7" ht="25.5" customHeight="1">
      <c r="A555" s="20"/>
      <c r="B555" s="21" t="s">
        <v>707</v>
      </c>
      <c r="C555" s="21"/>
      <c r="D555" s="22" t="s">
        <v>708</v>
      </c>
      <c r="E555" s="23" t="s">
        <v>709</v>
      </c>
      <c r="F555" s="6">
        <f>F556+F557+F558+F559+F560</f>
        <v>19952.29</v>
      </c>
      <c r="G555" s="5">
        <f t="shared" si="9"/>
        <v>43.851186813186814</v>
      </c>
    </row>
    <row r="556" spans="1:7" ht="16.5" customHeight="1">
      <c r="A556" s="20"/>
      <c r="B556" s="20"/>
      <c r="C556" s="21" t="s">
        <v>52</v>
      </c>
      <c r="D556" s="22" t="s">
        <v>53</v>
      </c>
      <c r="E556" s="23" t="s">
        <v>266</v>
      </c>
      <c r="F556" s="6">
        <v>0</v>
      </c>
      <c r="G556" s="5">
        <f t="shared" si="9"/>
        <v>0</v>
      </c>
    </row>
    <row r="557" spans="1:7" ht="16.5" customHeight="1">
      <c r="A557" s="20"/>
      <c r="B557" s="20"/>
      <c r="C557" s="21" t="s">
        <v>55</v>
      </c>
      <c r="D557" s="22" t="s">
        <v>56</v>
      </c>
      <c r="E557" s="23" t="s">
        <v>636</v>
      </c>
      <c r="F557" s="6">
        <v>0</v>
      </c>
      <c r="G557" s="5">
        <f t="shared" si="9"/>
        <v>0</v>
      </c>
    </row>
    <row r="558" spans="1:7" ht="16.5" customHeight="1">
      <c r="A558" s="20"/>
      <c r="B558" s="20"/>
      <c r="C558" s="21" t="s">
        <v>9</v>
      </c>
      <c r="D558" s="22" t="s">
        <v>10</v>
      </c>
      <c r="E558" s="23" t="s">
        <v>700</v>
      </c>
      <c r="F558" s="6">
        <v>0</v>
      </c>
      <c r="G558" s="5">
        <f t="shared" si="9"/>
        <v>0</v>
      </c>
    </row>
    <row r="559" spans="1:7" ht="16.5" customHeight="1">
      <c r="A559" s="20"/>
      <c r="B559" s="20"/>
      <c r="C559" s="21" t="s">
        <v>12</v>
      </c>
      <c r="D559" s="22" t="s">
        <v>13</v>
      </c>
      <c r="E559" s="23" t="s">
        <v>710</v>
      </c>
      <c r="F559" s="6">
        <v>7185.11</v>
      </c>
      <c r="G559" s="5">
        <f t="shared" si="9"/>
        <v>37.93616684266104</v>
      </c>
    </row>
    <row r="560" spans="1:7" ht="16.5" customHeight="1">
      <c r="A560" s="20"/>
      <c r="B560" s="20"/>
      <c r="C560" s="21" t="s">
        <v>17</v>
      </c>
      <c r="D560" s="22" t="s">
        <v>18</v>
      </c>
      <c r="E560" s="23" t="s">
        <v>711</v>
      </c>
      <c r="F560" s="6">
        <v>12767.18</v>
      </c>
      <c r="G560" s="5">
        <f t="shared" si="9"/>
        <v>54.58392475416844</v>
      </c>
    </row>
    <row r="561" spans="1:7" ht="16.5" customHeight="1">
      <c r="A561" s="20"/>
      <c r="B561" s="21" t="s">
        <v>712</v>
      </c>
      <c r="C561" s="21"/>
      <c r="D561" s="22" t="s">
        <v>47</v>
      </c>
      <c r="E561" s="23" t="s">
        <v>713</v>
      </c>
      <c r="F561" s="6">
        <f>SUM(F562,F563,F564,F565,F566,F567,F574,F576,F570)</f>
        <v>17965.850000000002</v>
      </c>
      <c r="G561" s="5">
        <f t="shared" si="9"/>
        <v>32.277847646424725</v>
      </c>
    </row>
    <row r="562" spans="1:7" ht="16.5" customHeight="1">
      <c r="A562" s="20"/>
      <c r="B562" s="20"/>
      <c r="C562" s="21" t="s">
        <v>169</v>
      </c>
      <c r="D562" s="22" t="s">
        <v>170</v>
      </c>
      <c r="E562" s="23" t="s">
        <v>444</v>
      </c>
      <c r="F562" s="6">
        <v>206.8</v>
      </c>
      <c r="G562" s="5">
        <f t="shared" si="9"/>
        <v>3.692857142857143</v>
      </c>
    </row>
    <row r="563" spans="1:7" ht="16.5" customHeight="1">
      <c r="A563" s="20"/>
      <c r="B563" s="20"/>
      <c r="C563" s="21" t="s">
        <v>49</v>
      </c>
      <c r="D563" s="22" t="s">
        <v>50</v>
      </c>
      <c r="E563" s="23" t="s">
        <v>8</v>
      </c>
      <c r="F563" s="6">
        <v>6166.64</v>
      </c>
      <c r="G563" s="5">
        <f t="shared" si="9"/>
        <v>41.110933333333335</v>
      </c>
    </row>
    <row r="564" spans="1:7" ht="16.5" customHeight="1">
      <c r="A564" s="20"/>
      <c r="B564" s="20"/>
      <c r="C564" s="21" t="s">
        <v>148</v>
      </c>
      <c r="D564" s="22" t="s">
        <v>149</v>
      </c>
      <c r="E564" s="23" t="s">
        <v>16</v>
      </c>
      <c r="F564" s="6">
        <v>1795.86</v>
      </c>
      <c r="G564" s="5">
        <f t="shared" si="9"/>
        <v>89.79299999999999</v>
      </c>
    </row>
    <row r="565" spans="1:7" ht="16.5" customHeight="1">
      <c r="A565" s="20"/>
      <c r="B565" s="20"/>
      <c r="C565" s="21" t="s">
        <v>52</v>
      </c>
      <c r="D565" s="22" t="s">
        <v>53</v>
      </c>
      <c r="E565" s="23" t="s">
        <v>714</v>
      </c>
      <c r="F565" s="6">
        <v>1211.66</v>
      </c>
      <c r="G565" s="5">
        <f t="shared" si="9"/>
        <v>48.85725806451614</v>
      </c>
    </row>
    <row r="566" spans="1:7" ht="16.5" customHeight="1">
      <c r="A566" s="20"/>
      <c r="B566" s="20"/>
      <c r="C566" s="21" t="s">
        <v>55</v>
      </c>
      <c r="D566" s="22" t="s">
        <v>56</v>
      </c>
      <c r="E566" s="23" t="s">
        <v>135</v>
      </c>
      <c r="F566" s="6">
        <v>84.54</v>
      </c>
      <c r="G566" s="5">
        <f t="shared" si="9"/>
        <v>84.54</v>
      </c>
    </row>
    <row r="567" spans="1:7" ht="16.5" customHeight="1">
      <c r="A567" s="20"/>
      <c r="B567" s="20"/>
      <c r="C567" s="21" t="s">
        <v>9</v>
      </c>
      <c r="D567" s="22" t="s">
        <v>10</v>
      </c>
      <c r="E567" s="23" t="s">
        <v>715</v>
      </c>
      <c r="F567" s="6">
        <v>8345.35</v>
      </c>
      <c r="G567" s="5">
        <f t="shared" si="9"/>
        <v>72.37944492627928</v>
      </c>
    </row>
    <row r="568" spans="1:7" ht="16.5" customHeight="1">
      <c r="A568" s="20"/>
      <c r="B568" s="20"/>
      <c r="C568" s="20"/>
      <c r="D568" s="22" t="s">
        <v>141</v>
      </c>
      <c r="E568" s="23" t="s">
        <v>716</v>
      </c>
      <c r="F568" s="6">
        <v>0</v>
      </c>
      <c r="G568" s="5">
        <f t="shared" si="9"/>
        <v>0</v>
      </c>
    </row>
    <row r="569" spans="1:7" ht="16.5" customHeight="1">
      <c r="A569" s="20"/>
      <c r="B569" s="20"/>
      <c r="C569" s="20"/>
      <c r="D569" s="22" t="s">
        <v>20</v>
      </c>
      <c r="E569" s="23" t="s">
        <v>26</v>
      </c>
      <c r="F569" s="6">
        <v>0</v>
      </c>
      <c r="G569" s="5">
        <f t="shared" si="9"/>
        <v>0</v>
      </c>
    </row>
    <row r="570" spans="1:7" ht="16.5" customHeight="1">
      <c r="A570" s="20"/>
      <c r="B570" s="20"/>
      <c r="C570" s="21" t="s">
        <v>12</v>
      </c>
      <c r="D570" s="22" t="s">
        <v>13</v>
      </c>
      <c r="E570" s="23" t="s">
        <v>717</v>
      </c>
      <c r="F570" s="6">
        <v>155</v>
      </c>
      <c r="G570" s="5">
        <f t="shared" si="9"/>
        <v>0.8401084010840107</v>
      </c>
    </row>
    <row r="571" spans="1:7" ht="16.5" customHeight="1">
      <c r="A571" s="20"/>
      <c r="B571" s="20"/>
      <c r="C571" s="20"/>
      <c r="D571" s="22" t="s">
        <v>141</v>
      </c>
      <c r="E571" s="23" t="s">
        <v>718</v>
      </c>
      <c r="F571" s="6">
        <v>155</v>
      </c>
      <c r="G571" s="5">
        <f t="shared" si="9"/>
        <v>3.3477321814254863</v>
      </c>
    </row>
    <row r="572" spans="1:7" ht="16.5" customHeight="1">
      <c r="A572" s="20"/>
      <c r="B572" s="20"/>
      <c r="C572" s="20"/>
      <c r="D572" s="22" t="s">
        <v>80</v>
      </c>
      <c r="E572" s="23" t="s">
        <v>719</v>
      </c>
      <c r="F572" s="6">
        <v>0</v>
      </c>
      <c r="G572" s="5">
        <f t="shared" si="9"/>
        <v>0</v>
      </c>
    </row>
    <row r="573" spans="1:7" ht="16.5" customHeight="1">
      <c r="A573" s="20"/>
      <c r="B573" s="20"/>
      <c r="C573" s="20"/>
      <c r="D573" s="22" t="s">
        <v>720</v>
      </c>
      <c r="E573" s="23" t="s">
        <v>330</v>
      </c>
      <c r="F573" s="6">
        <v>0</v>
      </c>
      <c r="G573" s="5">
        <f t="shared" si="9"/>
        <v>0</v>
      </c>
    </row>
    <row r="574" spans="1:7" ht="16.5" customHeight="1">
      <c r="A574" s="20"/>
      <c r="B574" s="20"/>
      <c r="C574" s="20"/>
      <c r="D574" s="22" t="s">
        <v>84</v>
      </c>
      <c r="E574" s="23" t="s">
        <v>171</v>
      </c>
      <c r="F574" s="6">
        <v>0</v>
      </c>
      <c r="G574" s="5">
        <f t="shared" si="9"/>
        <v>0</v>
      </c>
    </row>
    <row r="575" spans="1:7" ht="16.5" customHeight="1">
      <c r="A575" s="20"/>
      <c r="B575" s="20"/>
      <c r="C575" s="21" t="s">
        <v>194</v>
      </c>
      <c r="D575" s="22" t="s">
        <v>195</v>
      </c>
      <c r="E575" s="23" t="s">
        <v>434</v>
      </c>
      <c r="F575" s="6">
        <v>0</v>
      </c>
      <c r="G575" s="5">
        <f t="shared" si="9"/>
        <v>0</v>
      </c>
    </row>
    <row r="576" spans="1:7" ht="16.5" customHeight="1">
      <c r="A576" s="20"/>
      <c r="B576" s="20"/>
      <c r="C576" s="21" t="s">
        <v>153</v>
      </c>
      <c r="D576" s="22" t="s">
        <v>154</v>
      </c>
      <c r="E576" s="23" t="s">
        <v>249</v>
      </c>
      <c r="F576" s="6">
        <v>0</v>
      </c>
      <c r="G576" s="5">
        <f t="shared" si="9"/>
        <v>0</v>
      </c>
    </row>
    <row r="577" spans="1:7" ht="16.5" customHeight="1">
      <c r="A577" s="13" t="s">
        <v>721</v>
      </c>
      <c r="B577" s="13"/>
      <c r="C577" s="13"/>
      <c r="D577" s="17" t="s">
        <v>722</v>
      </c>
      <c r="E577" s="18" t="s">
        <v>723</v>
      </c>
      <c r="F577" s="6">
        <f>SUM(F578,F580,F601,F603)</f>
        <v>542457.9400000001</v>
      </c>
      <c r="G577" s="5">
        <f t="shared" si="9"/>
        <v>56.114055359126766</v>
      </c>
    </row>
    <row r="578" spans="1:7" ht="16.5" customHeight="1">
      <c r="A578" s="20"/>
      <c r="B578" s="21" t="s">
        <v>724</v>
      </c>
      <c r="C578" s="21"/>
      <c r="D578" s="22" t="s">
        <v>725</v>
      </c>
      <c r="E578" s="23" t="s">
        <v>19</v>
      </c>
      <c r="F578" s="6">
        <f>F579</f>
        <v>5000</v>
      </c>
      <c r="G578" s="5">
        <f t="shared" si="9"/>
        <v>100</v>
      </c>
    </row>
    <row r="579" spans="1:7" ht="47.25" customHeight="1">
      <c r="A579" s="20"/>
      <c r="B579" s="20"/>
      <c r="C579" s="21" t="s">
        <v>480</v>
      </c>
      <c r="D579" s="22" t="s">
        <v>481</v>
      </c>
      <c r="E579" s="23" t="s">
        <v>19</v>
      </c>
      <c r="F579" s="6">
        <v>5000</v>
      </c>
      <c r="G579" s="5">
        <f t="shared" si="9"/>
        <v>100</v>
      </c>
    </row>
    <row r="580" spans="1:7" ht="16.5" customHeight="1">
      <c r="A580" s="20"/>
      <c r="B580" s="21" t="s">
        <v>726</v>
      </c>
      <c r="C580" s="21"/>
      <c r="D580" s="22" t="s">
        <v>727</v>
      </c>
      <c r="E580" s="23" t="s">
        <v>728</v>
      </c>
      <c r="F580" s="6">
        <f>SUM(F581,F582,F591,F592,F593,F596,F597)</f>
        <v>404918.25999999995</v>
      </c>
      <c r="G580" s="5">
        <f t="shared" si="9"/>
        <v>60.13229696797791</v>
      </c>
    </row>
    <row r="581" spans="1:7" ht="24" customHeight="1">
      <c r="A581" s="20"/>
      <c r="B581" s="20"/>
      <c r="C581" s="21" t="s">
        <v>729</v>
      </c>
      <c r="D581" s="22" t="s">
        <v>730</v>
      </c>
      <c r="E581" s="23" t="s">
        <v>731</v>
      </c>
      <c r="F581" s="6">
        <v>369000</v>
      </c>
      <c r="G581" s="5">
        <f t="shared" si="9"/>
        <v>65.42553191489363</v>
      </c>
    </row>
    <row r="582" spans="1:7" ht="16.5" customHeight="1">
      <c r="A582" s="20"/>
      <c r="B582" s="20"/>
      <c r="C582" s="21" t="s">
        <v>12</v>
      </c>
      <c r="D582" s="22" t="s">
        <v>13</v>
      </c>
      <c r="E582" s="23" t="s">
        <v>732</v>
      </c>
      <c r="F582" s="6">
        <v>15743.36</v>
      </c>
      <c r="G582" s="5">
        <f t="shared" si="9"/>
        <v>55.160505938824855</v>
      </c>
    </row>
    <row r="583" spans="1:7" ht="16.5" customHeight="1">
      <c r="A583" s="20"/>
      <c r="B583" s="20"/>
      <c r="C583" s="20"/>
      <c r="D583" s="22" t="s">
        <v>806</v>
      </c>
      <c r="E583" s="23" t="s">
        <v>388</v>
      </c>
      <c r="F583" s="6">
        <v>0</v>
      </c>
      <c r="G583" s="5">
        <f t="shared" si="9"/>
        <v>0</v>
      </c>
    </row>
    <row r="584" spans="1:7" ht="16.5" customHeight="1">
      <c r="A584" s="20"/>
      <c r="B584" s="20"/>
      <c r="C584" s="20"/>
      <c r="D584" s="22" t="s">
        <v>20</v>
      </c>
      <c r="E584" s="23" t="s">
        <v>26</v>
      </c>
      <c r="F584" s="6">
        <v>372</v>
      </c>
      <c r="G584" s="5">
        <f t="shared" si="9"/>
        <v>12.4</v>
      </c>
    </row>
    <row r="585" spans="1:7" ht="16.5" customHeight="1">
      <c r="A585" s="20"/>
      <c r="B585" s="20"/>
      <c r="C585" s="20"/>
      <c r="D585" s="22" t="s">
        <v>95</v>
      </c>
      <c r="E585" s="23" t="s">
        <v>135</v>
      </c>
      <c r="F585" s="6">
        <v>0</v>
      </c>
      <c r="G585" s="5">
        <f t="shared" si="9"/>
        <v>0</v>
      </c>
    </row>
    <row r="586" spans="1:7" ht="16.5" customHeight="1">
      <c r="A586" s="20"/>
      <c r="B586" s="20"/>
      <c r="C586" s="20"/>
      <c r="D586" s="22" t="s">
        <v>698</v>
      </c>
      <c r="E586" s="23" t="s">
        <v>733</v>
      </c>
      <c r="F586" s="6">
        <v>8071.39</v>
      </c>
      <c r="G586" s="5">
        <f t="shared" si="9"/>
        <v>77.08327762391367</v>
      </c>
    </row>
    <row r="587" spans="1:7" ht="16.5" customHeight="1">
      <c r="A587" s="20"/>
      <c r="B587" s="20"/>
      <c r="C587" s="20"/>
      <c r="D587" s="22" t="s">
        <v>720</v>
      </c>
      <c r="E587" s="23" t="s">
        <v>224</v>
      </c>
      <c r="F587" s="29">
        <v>470.2</v>
      </c>
      <c r="G587" s="5">
        <f t="shared" si="9"/>
        <v>11.755</v>
      </c>
    </row>
    <row r="588" spans="1:7" ht="16.5" customHeight="1">
      <c r="A588" s="20"/>
      <c r="B588" s="20"/>
      <c r="C588" s="20"/>
      <c r="D588" s="22" t="s">
        <v>734</v>
      </c>
      <c r="E588" s="23" t="s">
        <v>735</v>
      </c>
      <c r="F588" s="6">
        <v>5549.9</v>
      </c>
      <c r="G588" s="5">
        <f t="shared" si="9"/>
        <v>69.90678926816979</v>
      </c>
    </row>
    <row r="589" spans="1:7" ht="16.5" customHeight="1">
      <c r="A589" s="20"/>
      <c r="B589" s="20"/>
      <c r="C589" s="20"/>
      <c r="D589" s="22" t="s">
        <v>84</v>
      </c>
      <c r="E589" s="23" t="s">
        <v>165</v>
      </c>
      <c r="F589" s="6">
        <v>1280.17</v>
      </c>
      <c r="G589" s="5">
        <f t="shared" si="9"/>
        <v>160.02125</v>
      </c>
    </row>
    <row r="590" spans="1:7" ht="16.5" customHeight="1">
      <c r="A590" s="20"/>
      <c r="B590" s="20"/>
      <c r="C590" s="20"/>
      <c r="D590" s="22" t="s">
        <v>85</v>
      </c>
      <c r="E590" s="23" t="s">
        <v>736</v>
      </c>
      <c r="F590" s="6">
        <v>0</v>
      </c>
      <c r="G590" s="5">
        <f aca="true" t="shared" si="10" ref="G590:G653">F590/E590*100</f>
        <v>0</v>
      </c>
    </row>
    <row r="591" spans="1:7" ht="16.5" customHeight="1">
      <c r="A591" s="20"/>
      <c r="B591" s="20"/>
      <c r="C591" s="21" t="s">
        <v>112</v>
      </c>
      <c r="D591" s="22" t="s">
        <v>113</v>
      </c>
      <c r="E591" s="23" t="s">
        <v>482</v>
      </c>
      <c r="F591" s="6">
        <v>9835.87</v>
      </c>
      <c r="G591" s="5">
        <f t="shared" si="10"/>
        <v>49.17935000000001</v>
      </c>
    </row>
    <row r="592" spans="1:7" ht="16.5" customHeight="1">
      <c r="A592" s="20"/>
      <c r="B592" s="20"/>
      <c r="C592" s="21" t="s">
        <v>14</v>
      </c>
      <c r="D592" s="22" t="s">
        <v>15</v>
      </c>
      <c r="E592" s="23" t="s">
        <v>227</v>
      </c>
      <c r="F592" s="6">
        <v>0</v>
      </c>
      <c r="G592" s="5">
        <f t="shared" si="10"/>
        <v>0</v>
      </c>
    </row>
    <row r="593" spans="1:7" ht="16.5" customHeight="1">
      <c r="A593" s="20"/>
      <c r="B593" s="20"/>
      <c r="C593" s="21" t="s">
        <v>17</v>
      </c>
      <c r="D593" s="22" t="s">
        <v>18</v>
      </c>
      <c r="E593" s="23" t="s">
        <v>737</v>
      </c>
      <c r="F593" s="6">
        <v>4174.93</v>
      </c>
      <c r="G593" s="5">
        <f t="shared" si="10"/>
        <v>24.06299711815562</v>
      </c>
    </row>
    <row r="594" spans="1:7" ht="16.5" customHeight="1">
      <c r="A594" s="20"/>
      <c r="B594" s="20"/>
      <c r="C594" s="20"/>
      <c r="D594" s="22" t="s">
        <v>790</v>
      </c>
      <c r="E594" s="23" t="s">
        <v>738</v>
      </c>
      <c r="F594" s="6">
        <v>3899.74</v>
      </c>
      <c r="G594" s="5">
        <f t="shared" si="10"/>
        <v>25.322987012987014</v>
      </c>
    </row>
    <row r="595" spans="1:7" ht="16.5" customHeight="1">
      <c r="A595" s="20"/>
      <c r="B595" s="20"/>
      <c r="C595" s="20"/>
      <c r="D595" s="22" t="s">
        <v>734</v>
      </c>
      <c r="E595" s="23" t="s">
        <v>739</v>
      </c>
      <c r="F595" s="6">
        <v>275.19</v>
      </c>
      <c r="G595" s="5">
        <f t="shared" si="10"/>
        <v>14.112307692307693</v>
      </c>
    </row>
    <row r="596" spans="1:7" ht="16.5" customHeight="1">
      <c r="A596" s="20"/>
      <c r="B596" s="20"/>
      <c r="C596" s="21" t="s">
        <v>27</v>
      </c>
      <c r="D596" s="22" t="s">
        <v>28</v>
      </c>
      <c r="E596" s="23" t="s">
        <v>271</v>
      </c>
      <c r="F596" s="6">
        <v>598</v>
      </c>
      <c r="G596" s="5">
        <f t="shared" si="10"/>
        <v>99.66666666666667</v>
      </c>
    </row>
    <row r="597" spans="1:7" ht="16.5" customHeight="1">
      <c r="A597" s="20"/>
      <c r="B597" s="20"/>
      <c r="C597" s="21" t="s">
        <v>30</v>
      </c>
      <c r="D597" s="22" t="s">
        <v>31</v>
      </c>
      <c r="E597" s="23" t="s">
        <v>740</v>
      </c>
      <c r="F597" s="6">
        <v>5566.1</v>
      </c>
      <c r="G597" s="5">
        <f t="shared" si="10"/>
        <v>13.781568782806774</v>
      </c>
    </row>
    <row r="598" spans="1:7" ht="16.5" customHeight="1">
      <c r="A598" s="20"/>
      <c r="B598" s="20"/>
      <c r="C598" s="20"/>
      <c r="D598" s="22" t="s">
        <v>741</v>
      </c>
      <c r="E598" s="23" t="s">
        <v>742</v>
      </c>
      <c r="F598" s="30">
        <v>80</v>
      </c>
      <c r="G598" s="5">
        <f t="shared" si="10"/>
        <v>0.3022631956776363</v>
      </c>
    </row>
    <row r="599" spans="1:7" ht="16.5" customHeight="1">
      <c r="A599" s="20"/>
      <c r="B599" s="20"/>
      <c r="C599" s="20"/>
      <c r="D599" s="22" t="s">
        <v>743</v>
      </c>
      <c r="E599" s="23" t="s">
        <v>444</v>
      </c>
      <c r="F599" s="6">
        <v>5486.1</v>
      </c>
      <c r="G599" s="5">
        <f t="shared" si="10"/>
        <v>97.96607142857144</v>
      </c>
    </row>
    <row r="600" spans="1:7" ht="16.5" customHeight="1">
      <c r="A600" s="20"/>
      <c r="B600" s="20"/>
      <c r="C600" s="20"/>
      <c r="D600" s="22" t="s">
        <v>744</v>
      </c>
      <c r="E600" s="23" t="s">
        <v>745</v>
      </c>
      <c r="F600" s="6">
        <v>0</v>
      </c>
      <c r="G600" s="5">
        <f t="shared" si="10"/>
        <v>0</v>
      </c>
    </row>
    <row r="601" spans="1:7" ht="16.5" customHeight="1">
      <c r="A601" s="20"/>
      <c r="B601" s="21" t="s">
        <v>746</v>
      </c>
      <c r="C601" s="21"/>
      <c r="D601" s="22" t="s">
        <v>747</v>
      </c>
      <c r="E601" s="23" t="s">
        <v>748</v>
      </c>
      <c r="F601" s="6">
        <f>F602</f>
        <v>128150</v>
      </c>
      <c r="G601" s="5">
        <f t="shared" si="10"/>
        <v>50</v>
      </c>
    </row>
    <row r="602" spans="1:7" ht="21" customHeight="1">
      <c r="A602" s="20"/>
      <c r="B602" s="20"/>
      <c r="C602" s="21" t="s">
        <v>729</v>
      </c>
      <c r="D602" s="22" t="s">
        <v>730</v>
      </c>
      <c r="E602" s="23" t="s">
        <v>748</v>
      </c>
      <c r="F602" s="6">
        <v>128150</v>
      </c>
      <c r="G602" s="5">
        <f t="shared" si="10"/>
        <v>50</v>
      </c>
    </row>
    <row r="603" spans="1:7" ht="16.5" customHeight="1">
      <c r="A603" s="20"/>
      <c r="B603" s="21" t="s">
        <v>749</v>
      </c>
      <c r="C603" s="21"/>
      <c r="D603" s="22" t="s">
        <v>47</v>
      </c>
      <c r="E603" s="23" t="s">
        <v>750</v>
      </c>
      <c r="F603" s="6">
        <f>SUM(F604,F607,F617,F619)</f>
        <v>4389.68</v>
      </c>
      <c r="G603" s="5">
        <f t="shared" si="10"/>
        <v>13.706185406063634</v>
      </c>
    </row>
    <row r="604" spans="1:7" ht="16.5" customHeight="1">
      <c r="A604" s="20"/>
      <c r="B604" s="20"/>
      <c r="C604" s="21" t="s">
        <v>9</v>
      </c>
      <c r="D604" s="22" t="s">
        <v>10</v>
      </c>
      <c r="E604" s="23" t="s">
        <v>571</v>
      </c>
      <c r="F604" s="6">
        <v>0</v>
      </c>
      <c r="G604" s="5">
        <f t="shared" si="10"/>
        <v>0</v>
      </c>
    </row>
    <row r="605" spans="1:7" ht="16.5" customHeight="1">
      <c r="A605" s="20"/>
      <c r="B605" s="20"/>
      <c r="C605" s="20"/>
      <c r="D605" s="22" t="s">
        <v>811</v>
      </c>
      <c r="E605" s="23" t="s">
        <v>16</v>
      </c>
      <c r="F605" s="6">
        <v>0</v>
      </c>
      <c r="G605" s="5">
        <f t="shared" si="10"/>
        <v>0</v>
      </c>
    </row>
    <row r="606" spans="1:7" ht="16.5" customHeight="1">
      <c r="A606" s="20"/>
      <c r="B606" s="20"/>
      <c r="C606" s="20"/>
      <c r="D606" s="22" t="s">
        <v>698</v>
      </c>
      <c r="E606" s="23" t="s">
        <v>751</v>
      </c>
      <c r="F606" s="6">
        <v>0</v>
      </c>
      <c r="G606" s="5">
        <f t="shared" si="10"/>
        <v>0</v>
      </c>
    </row>
    <row r="607" spans="1:7" ht="16.5" customHeight="1">
      <c r="A607" s="20"/>
      <c r="B607" s="20"/>
      <c r="C607" s="21" t="s">
        <v>12</v>
      </c>
      <c r="D607" s="22" t="s">
        <v>13</v>
      </c>
      <c r="E607" s="23" t="s">
        <v>752</v>
      </c>
      <c r="F607" s="6">
        <v>3750.09</v>
      </c>
      <c r="G607" s="5">
        <f t="shared" si="10"/>
        <v>19.55514418313605</v>
      </c>
    </row>
    <row r="608" spans="1:7" ht="16.5" customHeight="1">
      <c r="A608" s="20"/>
      <c r="B608" s="20"/>
      <c r="C608" s="20"/>
      <c r="D608" s="22" t="s">
        <v>810</v>
      </c>
      <c r="E608" s="23" t="s">
        <v>19</v>
      </c>
      <c r="F608" s="6">
        <v>0</v>
      </c>
      <c r="G608" s="5">
        <f t="shared" si="10"/>
        <v>0</v>
      </c>
    </row>
    <row r="609" spans="1:7" ht="16.5" customHeight="1">
      <c r="A609" s="20"/>
      <c r="B609" s="20"/>
      <c r="C609" s="20"/>
      <c r="D609" s="22" t="s">
        <v>141</v>
      </c>
      <c r="E609" s="23" t="s">
        <v>16</v>
      </c>
      <c r="F609" s="6">
        <v>324</v>
      </c>
      <c r="G609" s="5">
        <f t="shared" si="10"/>
        <v>16.2</v>
      </c>
    </row>
    <row r="610" spans="1:7" ht="16.5" customHeight="1">
      <c r="A610" s="20"/>
      <c r="B610" s="20"/>
      <c r="C610" s="20"/>
      <c r="D610" s="22" t="s">
        <v>20</v>
      </c>
      <c r="E610" s="23" t="s">
        <v>753</v>
      </c>
      <c r="F610" s="6">
        <v>0</v>
      </c>
      <c r="G610" s="5">
        <f t="shared" si="10"/>
        <v>0</v>
      </c>
    </row>
    <row r="611" spans="1:7" ht="16.5" customHeight="1">
      <c r="A611" s="20"/>
      <c r="B611" s="20"/>
      <c r="C611" s="20"/>
      <c r="D611" s="22" t="s">
        <v>95</v>
      </c>
      <c r="E611" s="23" t="s">
        <v>754</v>
      </c>
      <c r="F611" s="6">
        <v>2181.14</v>
      </c>
      <c r="G611" s="5">
        <f t="shared" si="10"/>
        <v>99.77767612076852</v>
      </c>
    </row>
    <row r="612" spans="1:7" ht="16.5" customHeight="1">
      <c r="A612" s="20"/>
      <c r="B612" s="20"/>
      <c r="C612" s="20"/>
      <c r="D612" s="22" t="s">
        <v>698</v>
      </c>
      <c r="E612" s="23" t="s">
        <v>16</v>
      </c>
      <c r="F612" s="6">
        <v>799.55</v>
      </c>
      <c r="G612" s="5">
        <f t="shared" si="10"/>
        <v>39.9775</v>
      </c>
    </row>
    <row r="613" spans="1:7" ht="16.5" customHeight="1">
      <c r="A613" s="20"/>
      <c r="B613" s="20"/>
      <c r="C613" s="20"/>
      <c r="D613" s="22" t="s">
        <v>720</v>
      </c>
      <c r="E613" s="23" t="s">
        <v>755</v>
      </c>
      <c r="F613" s="6">
        <v>247.14</v>
      </c>
      <c r="G613" s="5">
        <f t="shared" si="10"/>
        <v>14.2279792746114</v>
      </c>
    </row>
    <row r="614" spans="1:7" ht="16.5" customHeight="1">
      <c r="A614" s="20"/>
      <c r="B614" s="20"/>
      <c r="C614" s="20"/>
      <c r="D614" s="22" t="s">
        <v>734</v>
      </c>
      <c r="E614" s="23" t="s">
        <v>266</v>
      </c>
      <c r="F614" s="6">
        <v>198.26</v>
      </c>
      <c r="G614" s="5">
        <f t="shared" si="10"/>
        <v>39.652</v>
      </c>
    </row>
    <row r="615" spans="1:7" ht="16.5" customHeight="1">
      <c r="A615" s="20"/>
      <c r="B615" s="20"/>
      <c r="C615" s="20"/>
      <c r="D615" s="22" t="s">
        <v>84</v>
      </c>
      <c r="E615" s="23" t="s">
        <v>756</v>
      </c>
      <c r="F615" s="6">
        <v>0</v>
      </c>
      <c r="G615" s="5">
        <f t="shared" si="10"/>
        <v>0</v>
      </c>
    </row>
    <row r="616" spans="1:7" ht="16.5" customHeight="1">
      <c r="A616" s="20"/>
      <c r="B616" s="20"/>
      <c r="C616" s="20"/>
      <c r="D616" s="22" t="s">
        <v>85</v>
      </c>
      <c r="E616" s="23" t="s">
        <v>330</v>
      </c>
      <c r="F616" s="6">
        <v>0</v>
      </c>
      <c r="G616" s="5">
        <f t="shared" si="10"/>
        <v>0</v>
      </c>
    </row>
    <row r="617" spans="1:7" ht="16.5" customHeight="1">
      <c r="A617" s="20"/>
      <c r="B617" s="20"/>
      <c r="C617" s="21" t="s">
        <v>112</v>
      </c>
      <c r="D617" s="22" t="s">
        <v>113</v>
      </c>
      <c r="E617" s="23" t="s">
        <v>688</v>
      </c>
      <c r="F617" s="6">
        <v>0</v>
      </c>
      <c r="G617" s="5">
        <f t="shared" si="10"/>
        <v>0</v>
      </c>
    </row>
    <row r="618" spans="1:7" ht="16.5" customHeight="1">
      <c r="A618" s="20"/>
      <c r="B618" s="20"/>
      <c r="C618" s="20"/>
      <c r="D618" s="22" t="s">
        <v>20</v>
      </c>
      <c r="E618" s="23" t="s">
        <v>688</v>
      </c>
      <c r="F618" s="6">
        <v>0</v>
      </c>
      <c r="G618" s="5">
        <f t="shared" si="10"/>
        <v>0</v>
      </c>
    </row>
    <row r="619" spans="1:7" ht="16.5" customHeight="1">
      <c r="A619" s="20"/>
      <c r="B619" s="20"/>
      <c r="C619" s="21" t="s">
        <v>17</v>
      </c>
      <c r="D619" s="22" t="s">
        <v>18</v>
      </c>
      <c r="E619" s="23" t="s">
        <v>757</v>
      </c>
      <c r="F619" s="6">
        <v>639.59</v>
      </c>
      <c r="G619" s="5">
        <f t="shared" si="10"/>
        <v>8.371596858638744</v>
      </c>
    </row>
    <row r="620" spans="1:7" ht="16.5" customHeight="1">
      <c r="A620" s="20"/>
      <c r="B620" s="20"/>
      <c r="C620" s="20"/>
      <c r="D620" s="22" t="s">
        <v>790</v>
      </c>
      <c r="E620" s="23" t="s">
        <v>26</v>
      </c>
      <c r="F620" s="6">
        <v>0</v>
      </c>
      <c r="G620" s="5">
        <f t="shared" si="10"/>
        <v>0</v>
      </c>
    </row>
    <row r="621" spans="1:7" ht="16.5" customHeight="1">
      <c r="A621" s="20"/>
      <c r="B621" s="20"/>
      <c r="C621" s="20"/>
      <c r="D621" s="22" t="s">
        <v>141</v>
      </c>
      <c r="E621" s="23" t="s">
        <v>81</v>
      </c>
      <c r="F621" s="6">
        <v>0</v>
      </c>
      <c r="G621" s="5">
        <f t="shared" si="10"/>
        <v>0</v>
      </c>
    </row>
    <row r="622" spans="1:7" ht="16.5" customHeight="1">
      <c r="A622" s="20"/>
      <c r="B622" s="20"/>
      <c r="C622" s="20"/>
      <c r="D622" s="22" t="s">
        <v>20</v>
      </c>
      <c r="E622" s="23" t="s">
        <v>758</v>
      </c>
      <c r="F622" s="6">
        <v>188.19</v>
      </c>
      <c r="G622" s="5">
        <f t="shared" si="10"/>
        <v>99.04736842105262</v>
      </c>
    </row>
    <row r="623" spans="1:7" ht="16.5" customHeight="1">
      <c r="A623" s="20"/>
      <c r="B623" s="20"/>
      <c r="C623" s="20"/>
      <c r="D623" s="22" t="s">
        <v>698</v>
      </c>
      <c r="E623" s="23" t="s">
        <v>249</v>
      </c>
      <c r="F623" s="6">
        <v>200</v>
      </c>
      <c r="G623" s="5">
        <f t="shared" si="10"/>
        <v>100</v>
      </c>
    </row>
    <row r="624" spans="1:7" ht="16.5" customHeight="1">
      <c r="A624" s="20"/>
      <c r="B624" s="20"/>
      <c r="C624" s="20"/>
      <c r="D624" s="22" t="s">
        <v>734</v>
      </c>
      <c r="E624" s="23" t="s">
        <v>759</v>
      </c>
      <c r="F624" s="6">
        <v>251.4</v>
      </c>
      <c r="G624" s="5">
        <f t="shared" si="10"/>
        <v>11.173333333333334</v>
      </c>
    </row>
    <row r="625" spans="1:7" ht="16.5" customHeight="1">
      <c r="A625" s="20"/>
      <c r="B625" s="20"/>
      <c r="C625" s="20"/>
      <c r="D625" s="22" t="s">
        <v>84</v>
      </c>
      <c r="E625" s="23" t="s">
        <v>81</v>
      </c>
      <c r="F625" s="6">
        <v>0</v>
      </c>
      <c r="G625" s="5">
        <f t="shared" si="10"/>
        <v>0</v>
      </c>
    </row>
    <row r="626" spans="1:7" ht="16.5" customHeight="1">
      <c r="A626" s="13" t="s">
        <v>760</v>
      </c>
      <c r="B626" s="13"/>
      <c r="C626" s="13"/>
      <c r="D626" s="17" t="s">
        <v>761</v>
      </c>
      <c r="E626" s="18" t="s">
        <v>762</v>
      </c>
      <c r="F626" s="19">
        <f>SUM(F627,F649)</f>
        <v>50680.08</v>
      </c>
      <c r="G626" s="5">
        <f t="shared" si="10"/>
        <v>13.895232089490856</v>
      </c>
    </row>
    <row r="627" spans="1:7" ht="16.5" customHeight="1">
      <c r="A627" s="20"/>
      <c r="B627" s="21" t="s">
        <v>763</v>
      </c>
      <c r="C627" s="21"/>
      <c r="D627" s="22" t="s">
        <v>764</v>
      </c>
      <c r="E627" s="23" t="s">
        <v>765</v>
      </c>
      <c r="F627" s="6">
        <f>SUM(F628,F633,F636,F638,F643,F645,F647)</f>
        <v>15680.079999999998</v>
      </c>
      <c r="G627" s="5">
        <f t="shared" si="10"/>
        <v>5.468587172601402</v>
      </c>
    </row>
    <row r="628" spans="1:7" ht="16.5" customHeight="1">
      <c r="A628" s="20"/>
      <c r="B628" s="20"/>
      <c r="C628" s="21" t="s">
        <v>12</v>
      </c>
      <c r="D628" s="22" t="s">
        <v>13</v>
      </c>
      <c r="E628" s="23" t="s">
        <v>766</v>
      </c>
      <c r="F628" s="6">
        <v>6005.9</v>
      </c>
      <c r="G628" s="5">
        <f t="shared" si="10"/>
        <v>68.6781017724414</v>
      </c>
    </row>
    <row r="629" spans="1:7" ht="16.5" customHeight="1">
      <c r="A629" s="20"/>
      <c r="B629" s="20"/>
      <c r="C629" s="20"/>
      <c r="D629" s="22" t="s">
        <v>141</v>
      </c>
      <c r="E629" s="23" t="s">
        <v>768</v>
      </c>
      <c r="F629" s="6">
        <v>3850.5</v>
      </c>
      <c r="G629" s="5">
        <f t="shared" si="10"/>
        <v>91.67857142857143</v>
      </c>
    </row>
    <row r="630" spans="1:7" ht="16.5" customHeight="1">
      <c r="A630" s="20"/>
      <c r="B630" s="20"/>
      <c r="C630" s="20"/>
      <c r="D630" s="22" t="s">
        <v>95</v>
      </c>
      <c r="E630" s="23" t="s">
        <v>769</v>
      </c>
      <c r="F630" s="6">
        <v>2155.4</v>
      </c>
      <c r="G630" s="5">
        <f t="shared" si="10"/>
        <v>100.48484848484848</v>
      </c>
    </row>
    <row r="631" spans="1:7" ht="16.5" customHeight="1">
      <c r="A631" s="20"/>
      <c r="B631" s="20"/>
      <c r="C631" s="20"/>
      <c r="D631" s="22" t="s">
        <v>84</v>
      </c>
      <c r="E631" s="23" t="s">
        <v>16</v>
      </c>
      <c r="F631" s="6">
        <v>0</v>
      </c>
      <c r="G631" s="5">
        <f t="shared" si="10"/>
        <v>0</v>
      </c>
    </row>
    <row r="632" spans="1:7" ht="16.5" customHeight="1">
      <c r="A632" s="20"/>
      <c r="B632" s="20"/>
      <c r="C632" s="20"/>
      <c r="D632" s="22" t="s">
        <v>85</v>
      </c>
      <c r="E632" s="23" t="s">
        <v>137</v>
      </c>
      <c r="F632" s="6">
        <v>0</v>
      </c>
      <c r="G632" s="5">
        <f t="shared" si="10"/>
        <v>0</v>
      </c>
    </row>
    <row r="633" spans="1:7" ht="16.5" customHeight="1">
      <c r="A633" s="20"/>
      <c r="B633" s="20"/>
      <c r="C633" s="21" t="s">
        <v>112</v>
      </c>
      <c r="D633" s="22" t="s">
        <v>113</v>
      </c>
      <c r="E633" s="23" t="s">
        <v>770</v>
      </c>
      <c r="F633" s="6">
        <v>8274.56</v>
      </c>
      <c r="G633" s="5">
        <f t="shared" si="10"/>
        <v>66.73032258064515</v>
      </c>
    </row>
    <row r="634" spans="1:7" ht="16.5" customHeight="1">
      <c r="A634" s="20"/>
      <c r="B634" s="20"/>
      <c r="C634" s="20"/>
      <c r="D634" s="22" t="s">
        <v>807</v>
      </c>
      <c r="E634" s="23" t="s">
        <v>103</v>
      </c>
      <c r="F634" s="6">
        <v>7998.5</v>
      </c>
      <c r="G634" s="5">
        <f t="shared" si="10"/>
        <v>66.65416666666667</v>
      </c>
    </row>
    <row r="635" spans="1:7" ht="16.5" customHeight="1">
      <c r="A635" s="20"/>
      <c r="B635" s="20"/>
      <c r="C635" s="20"/>
      <c r="D635" s="22" t="s">
        <v>141</v>
      </c>
      <c r="E635" s="23" t="s">
        <v>137</v>
      </c>
      <c r="F635" s="6">
        <v>276.06</v>
      </c>
      <c r="G635" s="5">
        <f t="shared" si="10"/>
        <v>69.015</v>
      </c>
    </row>
    <row r="636" spans="1:7" ht="16.5" customHeight="1">
      <c r="A636" s="20"/>
      <c r="B636" s="20"/>
      <c r="C636" s="21" t="s">
        <v>14</v>
      </c>
      <c r="D636" s="22" t="s">
        <v>15</v>
      </c>
      <c r="E636" s="23" t="s">
        <v>771</v>
      </c>
      <c r="F636" s="6">
        <v>0</v>
      </c>
      <c r="G636" s="5">
        <f t="shared" si="10"/>
        <v>0</v>
      </c>
    </row>
    <row r="637" spans="1:7" ht="16.5" customHeight="1">
      <c r="A637" s="20"/>
      <c r="B637" s="20"/>
      <c r="C637" s="20"/>
      <c r="D637" s="22" t="s">
        <v>85</v>
      </c>
      <c r="E637" s="23" t="s">
        <v>771</v>
      </c>
      <c r="F637" s="6">
        <v>0</v>
      </c>
      <c r="G637" s="5">
        <f t="shared" si="10"/>
        <v>0</v>
      </c>
    </row>
    <row r="638" spans="1:7" ht="16.5" customHeight="1">
      <c r="A638" s="20"/>
      <c r="B638" s="20"/>
      <c r="C638" s="21" t="s">
        <v>17</v>
      </c>
      <c r="D638" s="22" t="s">
        <v>18</v>
      </c>
      <c r="E638" s="23" t="s">
        <v>772</v>
      </c>
      <c r="F638" s="6">
        <v>1399.62</v>
      </c>
      <c r="G638" s="5">
        <f t="shared" si="10"/>
        <v>49.02346760070052</v>
      </c>
    </row>
    <row r="639" spans="1:7" ht="16.5" customHeight="1">
      <c r="A639" s="20"/>
      <c r="B639" s="20"/>
      <c r="C639" s="20"/>
      <c r="D639" s="22" t="s">
        <v>767</v>
      </c>
      <c r="E639" s="23" t="s">
        <v>16</v>
      </c>
      <c r="F639" s="6">
        <v>1058.53</v>
      </c>
      <c r="G639" s="5">
        <f t="shared" si="10"/>
        <v>52.9265</v>
      </c>
    </row>
    <row r="640" spans="1:7" ht="16.5" customHeight="1">
      <c r="A640" s="20"/>
      <c r="B640" s="20"/>
      <c r="C640" s="20"/>
      <c r="D640" s="22" t="s">
        <v>141</v>
      </c>
      <c r="E640" s="23" t="s">
        <v>137</v>
      </c>
      <c r="F640" s="6">
        <v>163.1</v>
      </c>
      <c r="G640" s="5">
        <f t="shared" si="10"/>
        <v>40.775</v>
      </c>
    </row>
    <row r="641" spans="1:7" ht="16.5" customHeight="1">
      <c r="A641" s="20"/>
      <c r="B641" s="20"/>
      <c r="C641" s="20"/>
      <c r="D641" s="22" t="s">
        <v>95</v>
      </c>
      <c r="E641" s="23" t="s">
        <v>773</v>
      </c>
      <c r="F641" s="6">
        <v>26.79</v>
      </c>
      <c r="G641" s="5">
        <f t="shared" si="10"/>
        <v>31.517647058823528</v>
      </c>
    </row>
    <row r="642" spans="1:7" ht="16.5" customHeight="1">
      <c r="A642" s="20"/>
      <c r="B642" s="20"/>
      <c r="C642" s="20"/>
      <c r="D642" s="22" t="s">
        <v>85</v>
      </c>
      <c r="E642" s="23" t="s">
        <v>430</v>
      </c>
      <c r="F642" s="6">
        <v>151.2</v>
      </c>
      <c r="G642" s="5">
        <f t="shared" si="10"/>
        <v>40.86486486486486</v>
      </c>
    </row>
    <row r="643" spans="1:7" ht="16.5" customHeight="1">
      <c r="A643" s="20"/>
      <c r="B643" s="20"/>
      <c r="C643" s="21" t="s">
        <v>30</v>
      </c>
      <c r="D643" s="22" t="s">
        <v>31</v>
      </c>
      <c r="E643" s="23" t="s">
        <v>114</v>
      </c>
      <c r="F643" s="6">
        <v>0</v>
      </c>
      <c r="G643" s="5">
        <f t="shared" si="10"/>
        <v>0</v>
      </c>
    </row>
    <row r="644" spans="1:7" ht="19.5" customHeight="1">
      <c r="A644" s="20"/>
      <c r="B644" s="20"/>
      <c r="C644" s="20"/>
      <c r="D644" s="22" t="s">
        <v>774</v>
      </c>
      <c r="E644" s="23" t="s">
        <v>114</v>
      </c>
      <c r="F644" s="6">
        <v>0</v>
      </c>
      <c r="G644" s="5">
        <f t="shared" si="10"/>
        <v>0</v>
      </c>
    </row>
    <row r="645" spans="1:7" ht="16.5" customHeight="1">
      <c r="A645" s="20"/>
      <c r="B645" s="20"/>
      <c r="C645" s="21" t="s">
        <v>97</v>
      </c>
      <c r="D645" s="22" t="s">
        <v>31</v>
      </c>
      <c r="E645" s="23" t="s">
        <v>467</v>
      </c>
      <c r="F645" s="6">
        <v>0</v>
      </c>
      <c r="G645" s="5">
        <f t="shared" si="10"/>
        <v>0</v>
      </c>
    </row>
    <row r="646" spans="1:7" ht="25.5" customHeight="1">
      <c r="A646" s="20"/>
      <c r="B646" s="20"/>
      <c r="C646" s="20"/>
      <c r="D646" s="22" t="s">
        <v>775</v>
      </c>
      <c r="E646" s="23" t="s">
        <v>467</v>
      </c>
      <c r="F646" s="6">
        <v>0</v>
      </c>
      <c r="G646" s="5">
        <f t="shared" si="10"/>
        <v>0</v>
      </c>
    </row>
    <row r="647" spans="1:7" ht="16.5" customHeight="1">
      <c r="A647" s="20"/>
      <c r="B647" s="20"/>
      <c r="C647" s="21" t="s">
        <v>99</v>
      </c>
      <c r="D647" s="22" t="s">
        <v>31</v>
      </c>
      <c r="E647" s="23" t="s">
        <v>776</v>
      </c>
      <c r="F647" s="6">
        <v>0</v>
      </c>
      <c r="G647" s="5">
        <f t="shared" si="10"/>
        <v>0</v>
      </c>
    </row>
    <row r="648" spans="1:7" ht="27" customHeight="1">
      <c r="A648" s="20"/>
      <c r="B648" s="20"/>
      <c r="C648" s="20"/>
      <c r="D648" s="22" t="s">
        <v>775</v>
      </c>
      <c r="E648" s="23" t="s">
        <v>776</v>
      </c>
      <c r="F648" s="6">
        <v>0</v>
      </c>
      <c r="G648" s="5">
        <f t="shared" si="10"/>
        <v>0</v>
      </c>
    </row>
    <row r="649" spans="1:7" ht="16.5" customHeight="1">
      <c r="A649" s="20"/>
      <c r="B649" s="21" t="s">
        <v>777</v>
      </c>
      <c r="C649" s="21"/>
      <c r="D649" s="22" t="s">
        <v>778</v>
      </c>
      <c r="E649" s="23" t="s">
        <v>779</v>
      </c>
      <c r="F649" s="6">
        <f>F650+F651</f>
        <v>35000</v>
      </c>
      <c r="G649" s="5">
        <f t="shared" si="10"/>
        <v>44.871794871794876</v>
      </c>
    </row>
    <row r="650" spans="1:7" ht="50.25" customHeight="1">
      <c r="A650" s="20"/>
      <c r="B650" s="20"/>
      <c r="C650" s="21" t="s">
        <v>480</v>
      </c>
      <c r="D650" s="22" t="s">
        <v>481</v>
      </c>
      <c r="E650" s="23" t="s">
        <v>780</v>
      </c>
      <c r="F650" s="6">
        <v>34500</v>
      </c>
      <c r="G650" s="5">
        <f t="shared" si="10"/>
        <v>44.8051948051948</v>
      </c>
    </row>
    <row r="651" spans="1:7" ht="23.25" customHeight="1">
      <c r="A651" s="20"/>
      <c r="B651" s="20"/>
      <c r="C651" s="21" t="s">
        <v>781</v>
      </c>
      <c r="D651" s="22" t="s">
        <v>782</v>
      </c>
      <c r="E651" s="23" t="s">
        <v>81</v>
      </c>
      <c r="F651" s="6">
        <v>500</v>
      </c>
      <c r="G651" s="5">
        <f t="shared" si="10"/>
        <v>50</v>
      </c>
    </row>
    <row r="652" spans="1:7" ht="14.25" customHeight="1">
      <c r="A652" s="31"/>
      <c r="B652" s="31"/>
      <c r="C652" s="31"/>
      <c r="D652" s="32"/>
      <c r="E652" s="32"/>
      <c r="F652" s="33"/>
      <c r="G652" s="5"/>
    </row>
    <row r="653" spans="1:7" ht="16.5" customHeight="1">
      <c r="A653" s="34" t="s">
        <v>783</v>
      </c>
      <c r="B653" s="34"/>
      <c r="C653" s="34"/>
      <c r="D653" s="34"/>
      <c r="E653" s="7" t="s">
        <v>784</v>
      </c>
      <c r="F653" s="8">
        <f>SUM(F4,F30,F61,F65,F76,F88,F142,F155,F183,F189,F194,F342,F367,F462,F496,F514,F577,F626)</f>
        <v>8322145.49</v>
      </c>
      <c r="G653" s="5">
        <f t="shared" si="10"/>
        <v>46.254866360955624</v>
      </c>
    </row>
    <row r="654" spans="1:7" ht="19.5" customHeight="1">
      <c r="A654" s="35" t="s">
        <v>791</v>
      </c>
      <c r="B654" s="36"/>
      <c r="C654" s="36"/>
      <c r="D654" s="37"/>
      <c r="E654" s="9">
        <v>18881704</v>
      </c>
      <c r="F654" s="10">
        <v>8162980.48</v>
      </c>
      <c r="G654" s="5">
        <f>F654/E654*100</f>
        <v>43.232223532367634</v>
      </c>
    </row>
    <row r="655" spans="1:7" ht="18.75" customHeight="1">
      <c r="A655" s="35" t="s">
        <v>792</v>
      </c>
      <c r="B655" s="36"/>
      <c r="C655" s="36"/>
      <c r="D655" s="37"/>
      <c r="E655" s="9">
        <v>2110231</v>
      </c>
      <c r="F655" s="10">
        <v>159165.01</v>
      </c>
      <c r="G655" s="5">
        <f>F655/E655*100</f>
        <v>7.542539655611163</v>
      </c>
    </row>
    <row r="659" spans="1:6" ht="12.75">
      <c r="A659" t="s">
        <v>808</v>
      </c>
      <c r="E659" s="1">
        <f>E604+E567+E566+E565+E564+E563+E558+E557+E556+E531+E530+E529+E504+E503+E502+E499+E480+E478+E476+E474+E472+E470+E468++E452+E451+E436+E435+E434+E433+E429+E425+E398+E397+E396+E395+E390+E389+E388+E375+E374+E373+E372+E357+E356+E355+E354+E353+E332+E331+E330+E327+E311+E310+E309+E308+E305+E288+E287+E286+E285+E278+E252+E251+E250+E249+E242+E210+E209+E208+E207+E201+E162+E161+E160+E151+E150+E149+E146+E145+E144+E133+E113+E111+E110+E109+E108+E104+E93+E92+E91+E90+E39+E38+E37+E26+E25+E24+E6+E466</f>
        <v>7601619</v>
      </c>
      <c r="F659" s="1">
        <f>F604+F567+F566+F565+F564+F563+F558+F557+F556+F531+F530+F529+F504+F503+F502+F499+F480+F478+F476+F474+F472+F470+F468++F452+F451+F436+F435+F434+F433+F429+F425+F398+F397+F396+F395+F390+F389+F388+F375+F374+F373+F372+F357+F356+F355+F354+F353+F332+F331+F330+F327+F311+F310+F309+F308+F305+F288+F287+F286+F285+F278+F252+F251+F250+F249+F242+F210+F209+F208+F207+F201+F162+F161+F160+F151+F150+F149+F146+F145+F144+F133+F113+F111+F110+F109+F108+F104+F93+F92+F91+F90+F39+F38+F37+F26+F25+F24+F6+F466</f>
        <v>3914912.9999999995</v>
      </c>
    </row>
  </sheetData>
  <sheetProtection/>
  <mergeCells count="7">
    <mergeCell ref="E1:G1"/>
    <mergeCell ref="A654:D654"/>
    <mergeCell ref="A655:D655"/>
    <mergeCell ref="A653:D653"/>
    <mergeCell ref="A652:C652"/>
    <mergeCell ref="D652:E652"/>
    <mergeCell ref="A2:G2"/>
  </mergeCells>
  <printOptions/>
  <pageMargins left="0.4724409448818898" right="0.3937007874015748" top="0.5905511811023623" bottom="0.5905511811023623" header="0.5118110236220472" footer="0.5118110236220472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Mazgajska</cp:lastModifiedBy>
  <cp:lastPrinted>2012-08-27T12:13:42Z</cp:lastPrinted>
  <dcterms:modified xsi:type="dcterms:W3CDTF">2012-08-27T12:30:11Z</dcterms:modified>
  <cp:category/>
  <cp:version/>
  <cp:contentType/>
  <cp:contentStatus/>
</cp:coreProperties>
</file>