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<sst xmlns="http://schemas.openxmlformats.org/spreadsheetml/2006/main" count="72" uniqueCount="69">
  <si>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L.p.</t>
  </si>
  <si>
    <t>Wyszczególnienie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</si>
  <si>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</si>
  <si>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</si>
  <si>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</si>
  <si>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</si>
  <si>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</si>
  <si>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</si>
  <si>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</si>
  <si>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</si>
  <si>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</si>
  <si>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</si>
  <si>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</si>
  <si>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</si>
  <si>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</si>
  <si>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</si>
  <si>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</si>
  <si>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</si>
  <si>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</si>
  <si>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</si>
  <si>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</si>
  <si>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</si>
  <si>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</si>
  <si>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</si>
  <si>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</si>
  <si>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</si>
  <si>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</si>
  <si>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</si>
  <si>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</si>
  <si>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</si>
  <si>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</si>
  <si>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</si>
  <si>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</si>
  <si>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</si>
  <si>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</si>
  <si>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</si>
  <si>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</si>
  <si>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</si>
  <si>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</si>
  <si>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</si>
  <si>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</si>
  <si>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</si>
  <si>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</si>
  <si>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Kwota zobowiązań związku współtworzonego przez jst przypadających do spłaty w danym roku budżetowym podlegająca doliczeniu zgodnie z art. 244 ufp</t>
  </si>
  <si>
    <t>Relacja planowanej łącznej kwoty spłat zobowiązań do dochodów</t>
  </si>
  <si>
    <t>15a</t>
  </si>
  <si>
    <t>Maksymalny dopuszczalny wskaźnik spłaty z art. 243 ufp</t>
  </si>
  <si>
    <t>Planowana łączna kwota spłaty zobowiązań do dochodów ogółem -max 15% z art. 169 sufp</t>
  </si>
  <si>
    <t>Wydatki bieżące razem (2 + 7b)</t>
  </si>
  <si>
    <t>Wydatki ogółem (10+19)</t>
  </si>
  <si>
    <t>Wynik budżetu (1 - 20)</t>
  </si>
  <si>
    <t>Przychody budżetu (4+5+11)</t>
  </si>
  <si>
    <t>Rozchody budżetu (7a + 8)</t>
  </si>
  <si>
    <t>15b</t>
  </si>
  <si>
    <t>15c</t>
  </si>
  <si>
    <t>Relacja (Db-Wb+Dsm)Do, o której mowa w art.. 243 w danym roku</t>
  </si>
  <si>
    <t>21a</t>
  </si>
  <si>
    <t>Dochody bieżące - wydatki bieżące (1a-19)</t>
  </si>
  <si>
    <t>Spełnienie wskaźnika spłaty z art. 243 ufp po uwzględnieniu art. 244 ufp ( 15b&lt;=15a)</t>
  </si>
  <si>
    <t>NIE</t>
  </si>
  <si>
    <t>TAK</t>
  </si>
  <si>
    <t>%</t>
  </si>
  <si>
    <t>x</t>
  </si>
  <si>
    <t>Planowana łączna kwota spłaty zobowiazań po uwzględnieniu art..243</t>
  </si>
  <si>
    <t>Wykonanie na dzień 30.06.2012r.</t>
  </si>
  <si>
    <t>Zadłużenie/dochody ogółem [(13–13a):1] - max 60% z art. 170 sufp ( po uwzględnieniu wyłączeń)</t>
  </si>
  <si>
    <t>Załącznik  nr 1 do Informacji o kształtowaniu się  Wieloletniej Prognozy Finansowej na lata 2011 - 2022                  za I półrocze  2012 roku</t>
  </si>
  <si>
    <t>Prognoza 2012</t>
  </si>
  <si>
    <r>
      <t xml:space="preserve"> </t>
    </r>
    <r>
      <rPr>
        <b/>
        <sz val="12"/>
        <rFont val="Arial"/>
        <family val="2"/>
      </rPr>
      <t>Wieloletnia Prognoza Finansowa  na lata 2012  - 2022 – realizacja za I półrocze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</si>
</sst>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</numFmts>
  <fonts count="44">
    <font>
      <sz val="10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 wrapText="1"/>
    </xf>
    <xf numFmtId="43" fontId="4" fillId="0" borderId="10" xfId="0" applyNumberFormat="1" applyFont="1" applyBorder="1" applyAlignment="1">
      <alignment horizontal="center" vertical="center"/>
    </xf>
    <xf numFmtId="10" fontId="5" fillId="0" borderId="10" xfId="52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25">
      <selection activeCell="D35" sqref="D35"/>
    </sheetView>
  </sheetViews>
  <sheetFormatPr defaultColWidth="9.00390625" defaultRowHeight="12.75"/>
  <cols>
    <col min="1" max="1" width="6.625" style="0" customWidth="1"/>
    <col min="2" max="2" width="41.375" style="0" customWidth="1"/>
    <col min="3" max="4" width="15.25390625" style="0" customWidth="1"/>
    <col min="5" max="5" width="8.125" style="0" customWidth="1"/>
  </cols>
  <sheetData>
    <row r="1" spans="3:5" ht="63.75" customHeight="1">
      <c r="C1" s="14" t="s">
        <v>66</v>
      </c>
      <c r="D1" s="15"/>
      <c r="E1" s="15"/>
    </row>
    <row r="2" spans="1:5" ht="36" customHeight="1">
      <c r="A2" s="16" t="s">
        <v>68</v>
      </c>
      <c r="B2" s="17"/>
      <c r="C2" s="17"/>
      <c r="D2" s="17"/>
      <c r="E2" s="17"/>
    </row>
    <row r="4" spans="1:5" ht="36">
      <c r="A4" s="3" t="s">
        <v>0</v>
      </c>
      <c r="B4" s="3" t="s">
        <v>1</v>
      </c>
      <c r="C4" s="2" t="s">
        <v>67</v>
      </c>
      <c r="D4" s="2" t="s">
        <v>64</v>
      </c>
      <c r="E4" s="5" t="s">
        <v>61</v>
      </c>
    </row>
    <row r="5" spans="1:5" ht="15.75" customHeight="1">
      <c r="A5" s="3">
        <v>1</v>
      </c>
      <c r="B5" s="6" t="s">
        <v>2</v>
      </c>
      <c r="C5" s="7">
        <f>C6+C7</f>
        <v>17741913</v>
      </c>
      <c r="D5" s="7">
        <f>D6+D7</f>
        <v>9793908.35</v>
      </c>
      <c r="E5" s="8">
        <f>D5/C5*100</f>
        <v>55.202098837932525</v>
      </c>
    </row>
    <row r="6" spans="1:5" ht="12.75">
      <c r="A6" s="4" t="s">
        <v>3</v>
      </c>
      <c r="B6" s="9" t="s">
        <v>4</v>
      </c>
      <c r="C6" s="10">
        <v>16805945</v>
      </c>
      <c r="D6" s="10">
        <v>8952135.59</v>
      </c>
      <c r="E6" s="8">
        <f aca="true" t="shared" si="0" ref="E6:E45">D6/C6*100</f>
        <v>53.2676715888336</v>
      </c>
    </row>
    <row r="7" spans="1:5" ht="12.75">
      <c r="A7" s="4" t="s">
        <v>5</v>
      </c>
      <c r="B7" s="9" t="s">
        <v>6</v>
      </c>
      <c r="C7" s="10">
        <v>935968</v>
      </c>
      <c r="D7" s="10">
        <v>841772.76</v>
      </c>
      <c r="E7" s="8">
        <f t="shared" si="0"/>
        <v>89.93606191664672</v>
      </c>
    </row>
    <row r="8" spans="1:5" ht="12.75">
      <c r="A8" s="4" t="s">
        <v>7</v>
      </c>
      <c r="B8" s="9" t="s">
        <v>8</v>
      </c>
      <c r="C8" s="10">
        <v>238679</v>
      </c>
      <c r="D8" s="10">
        <v>87451</v>
      </c>
      <c r="E8" s="8">
        <f t="shared" si="0"/>
        <v>36.6395870604452</v>
      </c>
    </row>
    <row r="9" spans="1:5" ht="42.75" customHeight="1">
      <c r="A9" s="3">
        <v>2</v>
      </c>
      <c r="B9" s="6" t="s">
        <v>9</v>
      </c>
      <c r="C9" s="7">
        <v>15592904</v>
      </c>
      <c r="D9" s="7">
        <v>8012643.76</v>
      </c>
      <c r="E9" s="8">
        <f t="shared" si="0"/>
        <v>51.38647528388554</v>
      </c>
    </row>
    <row r="10" spans="1:5" ht="12.75">
      <c r="A10" s="4" t="s">
        <v>10</v>
      </c>
      <c r="B10" s="9" t="s">
        <v>11</v>
      </c>
      <c r="C10" s="10">
        <v>7601619</v>
      </c>
      <c r="D10" s="10">
        <v>3914913</v>
      </c>
      <c r="E10" s="8">
        <f t="shared" si="0"/>
        <v>51.50104208064098</v>
      </c>
    </row>
    <row r="11" spans="1:5" ht="12.75">
      <c r="A11" s="4" t="s">
        <v>12</v>
      </c>
      <c r="B11" s="9" t="s">
        <v>13</v>
      </c>
      <c r="C11" s="10">
        <v>1779418</v>
      </c>
      <c r="D11" s="10">
        <v>956833.84</v>
      </c>
      <c r="E11" s="8">
        <f t="shared" si="0"/>
        <v>53.77229183924182</v>
      </c>
    </row>
    <row r="12" spans="1:5" ht="12.75">
      <c r="A12" s="4" t="s">
        <v>14</v>
      </c>
      <c r="B12" s="9" t="s">
        <v>15</v>
      </c>
      <c r="C12" s="10">
        <v>13000</v>
      </c>
      <c r="D12" s="10">
        <v>0</v>
      </c>
      <c r="E12" s="8">
        <f t="shared" si="0"/>
        <v>0</v>
      </c>
    </row>
    <row r="13" spans="1:5" ht="24">
      <c r="A13" s="4" t="s">
        <v>16</v>
      </c>
      <c r="B13" s="9" t="s">
        <v>17</v>
      </c>
      <c r="C13" s="10">
        <v>0</v>
      </c>
      <c r="D13" s="10">
        <v>0</v>
      </c>
      <c r="E13" s="8">
        <v>0</v>
      </c>
    </row>
    <row r="14" spans="1:5" ht="12.75">
      <c r="A14" s="4" t="s">
        <v>18</v>
      </c>
      <c r="B14" s="9" t="s">
        <v>19</v>
      </c>
      <c r="C14" s="10">
        <v>679477</v>
      </c>
      <c r="D14" s="10">
        <v>428280.8</v>
      </c>
      <c r="E14" s="8">
        <f t="shared" si="0"/>
        <v>63.030948803270746</v>
      </c>
    </row>
    <row r="15" spans="1:5" ht="12.75">
      <c r="A15" s="3">
        <v>3</v>
      </c>
      <c r="B15" s="6" t="s">
        <v>20</v>
      </c>
      <c r="C15" s="7">
        <f>C5-C9</f>
        <v>2149009</v>
      </c>
      <c r="D15" s="7">
        <f>D5-D9</f>
        <v>1781264.5899999999</v>
      </c>
      <c r="E15" s="8">
        <f t="shared" si="0"/>
        <v>82.88772127059495</v>
      </c>
    </row>
    <row r="16" spans="1:5" ht="29.25" customHeight="1">
      <c r="A16" s="3">
        <v>4</v>
      </c>
      <c r="B16" s="6" t="s">
        <v>21</v>
      </c>
      <c r="C16" s="7">
        <v>500000</v>
      </c>
      <c r="D16" s="7">
        <v>506953.83</v>
      </c>
      <c r="E16" s="8">
        <f t="shared" si="0"/>
        <v>101.39076600000001</v>
      </c>
    </row>
    <row r="17" spans="1:5" ht="36">
      <c r="A17" s="4" t="s">
        <v>22</v>
      </c>
      <c r="B17" s="9" t="s">
        <v>23</v>
      </c>
      <c r="C17" s="10">
        <v>239222</v>
      </c>
      <c r="D17" s="10">
        <v>0</v>
      </c>
      <c r="E17" s="8">
        <f t="shared" si="0"/>
        <v>0</v>
      </c>
    </row>
    <row r="18" spans="1:5" ht="28.5" customHeight="1">
      <c r="A18" s="3">
        <v>5</v>
      </c>
      <c r="B18" s="6" t="s">
        <v>24</v>
      </c>
      <c r="C18" s="7">
        <v>0</v>
      </c>
      <c r="D18" s="7">
        <v>0</v>
      </c>
      <c r="E18" s="8">
        <v>0</v>
      </c>
    </row>
    <row r="19" spans="1:5" ht="17.25" customHeight="1">
      <c r="A19" s="3">
        <v>6</v>
      </c>
      <c r="B19" s="6" t="s">
        <v>25</v>
      </c>
      <c r="C19" s="7">
        <f>C15+C16+C18</f>
        <v>2649009</v>
      </c>
      <c r="D19" s="7">
        <f>D15+D16+D18</f>
        <v>2288218.42</v>
      </c>
      <c r="E19" s="8">
        <f t="shared" si="0"/>
        <v>86.38016782879937</v>
      </c>
    </row>
    <row r="20" spans="1:5" ht="17.25" customHeight="1">
      <c r="A20" s="3">
        <v>7</v>
      </c>
      <c r="B20" s="6" t="s">
        <v>26</v>
      </c>
      <c r="C20" s="7">
        <f>C21+C22</f>
        <v>2567560</v>
      </c>
      <c r="D20" s="7">
        <f>D21+D22</f>
        <v>1664238.5999999999</v>
      </c>
      <c r="E20" s="8">
        <f t="shared" si="0"/>
        <v>64.81790493698296</v>
      </c>
    </row>
    <row r="21" spans="1:5" ht="24">
      <c r="A21" s="4" t="s">
        <v>27</v>
      </c>
      <c r="B21" s="9" t="s">
        <v>28</v>
      </c>
      <c r="C21" s="10">
        <v>2289560</v>
      </c>
      <c r="D21" s="10">
        <v>1513901.88</v>
      </c>
      <c r="E21" s="8">
        <f t="shared" si="0"/>
        <v>66.12195705725117</v>
      </c>
    </row>
    <row r="22" spans="1:5" ht="12.75">
      <c r="A22" s="4" t="s">
        <v>29</v>
      </c>
      <c r="B22" s="9" t="s">
        <v>30</v>
      </c>
      <c r="C22" s="10">
        <v>278000</v>
      </c>
      <c r="D22" s="10">
        <v>150336.72</v>
      </c>
      <c r="E22" s="8">
        <f t="shared" si="0"/>
        <v>54.07795683453237</v>
      </c>
    </row>
    <row r="23" spans="1:5" ht="29.25" customHeight="1">
      <c r="A23" s="3">
        <v>8</v>
      </c>
      <c r="B23" s="6" t="s">
        <v>31</v>
      </c>
      <c r="C23" s="7">
        <v>0</v>
      </c>
      <c r="D23" s="7">
        <v>0</v>
      </c>
      <c r="E23" s="8">
        <v>0</v>
      </c>
    </row>
    <row r="24" spans="1:5" ht="16.5" customHeight="1">
      <c r="A24" s="3">
        <v>9</v>
      </c>
      <c r="B24" s="6" t="s">
        <v>32</v>
      </c>
      <c r="C24" s="7">
        <f>C19-C20-C23</f>
        <v>81449</v>
      </c>
      <c r="D24" s="7">
        <f>D19-D20-D23</f>
        <v>623979.8200000001</v>
      </c>
      <c r="E24" s="8">
        <f t="shared" si="0"/>
        <v>766.0988102984691</v>
      </c>
    </row>
    <row r="25" spans="1:5" ht="19.5" customHeight="1">
      <c r="A25" s="3">
        <v>10</v>
      </c>
      <c r="B25" s="6" t="s">
        <v>33</v>
      </c>
      <c r="C25" s="7">
        <v>2110231</v>
      </c>
      <c r="D25" s="7">
        <v>159165.01</v>
      </c>
      <c r="E25" s="8">
        <f t="shared" si="0"/>
        <v>7.542539655611163</v>
      </c>
    </row>
    <row r="26" spans="1:5" ht="17.25" customHeight="1">
      <c r="A26" s="4" t="s">
        <v>34</v>
      </c>
      <c r="B26" s="9" t="s">
        <v>35</v>
      </c>
      <c r="C26" s="10">
        <v>0</v>
      </c>
      <c r="D26" s="10">
        <v>0</v>
      </c>
      <c r="E26" s="8" t="s">
        <v>62</v>
      </c>
    </row>
    <row r="27" spans="1:5" ht="17.25" customHeight="1">
      <c r="A27" s="3">
        <v>11</v>
      </c>
      <c r="B27" s="6" t="s">
        <v>36</v>
      </c>
      <c r="C27" s="7">
        <v>2028782</v>
      </c>
      <c r="D27" s="7">
        <v>0</v>
      </c>
      <c r="E27" s="8">
        <f t="shared" si="0"/>
        <v>0</v>
      </c>
    </row>
    <row r="28" spans="1:5" ht="16.5" customHeight="1">
      <c r="A28" s="3">
        <v>12</v>
      </c>
      <c r="B28" s="6" t="s">
        <v>37</v>
      </c>
      <c r="C28" s="7">
        <f>C24-C25+C27</f>
        <v>0</v>
      </c>
      <c r="D28" s="7">
        <f>D24-D25+D27</f>
        <v>464814.81000000006</v>
      </c>
      <c r="E28" s="8">
        <v>0</v>
      </c>
    </row>
    <row r="29" spans="1:5" ht="18" customHeight="1">
      <c r="A29" s="3">
        <v>13</v>
      </c>
      <c r="B29" s="6" t="s">
        <v>38</v>
      </c>
      <c r="C29" s="7">
        <v>6324282.32</v>
      </c>
      <c r="D29" s="7">
        <v>5071158.44</v>
      </c>
      <c r="E29" s="8">
        <f t="shared" si="0"/>
        <v>80.18551644924037</v>
      </c>
    </row>
    <row r="30" spans="1:5" ht="28.5" customHeight="1">
      <c r="A30" s="4" t="s">
        <v>39</v>
      </c>
      <c r="B30" s="9" t="s">
        <v>40</v>
      </c>
      <c r="C30" s="10">
        <v>528782</v>
      </c>
      <c r="D30" s="10">
        <v>528782</v>
      </c>
      <c r="E30" s="8">
        <f t="shared" si="0"/>
        <v>100</v>
      </c>
    </row>
    <row r="31" spans="1:5" ht="29.25" customHeight="1">
      <c r="A31" s="4" t="s">
        <v>41</v>
      </c>
      <c r="B31" s="9" t="s">
        <v>42</v>
      </c>
      <c r="C31" s="10">
        <v>673384</v>
      </c>
      <c r="D31" s="10">
        <v>673384</v>
      </c>
      <c r="E31" s="8">
        <f t="shared" si="0"/>
        <v>100</v>
      </c>
    </row>
    <row r="32" spans="1:5" ht="54" customHeight="1">
      <c r="A32" s="3">
        <v>14</v>
      </c>
      <c r="B32" s="6" t="s">
        <v>43</v>
      </c>
      <c r="C32" s="7">
        <v>0</v>
      </c>
      <c r="D32" s="7">
        <v>0</v>
      </c>
      <c r="E32" s="8">
        <v>0</v>
      </c>
    </row>
    <row r="33" spans="1:5" ht="29.25" customHeight="1">
      <c r="A33" s="3">
        <v>15</v>
      </c>
      <c r="B33" s="6" t="s">
        <v>44</v>
      </c>
      <c r="C33" s="11">
        <f>SUM(C20+C12)/C5</f>
        <v>0.14544992977927465</v>
      </c>
      <c r="D33" s="11">
        <f>SUM(D20+D12)/C5</f>
        <v>0.09380265814627768</v>
      </c>
      <c r="E33" s="8">
        <f t="shared" si="0"/>
        <v>64.49137396534084</v>
      </c>
    </row>
    <row r="34" spans="1:5" ht="27.75" customHeight="1">
      <c r="A34" s="3" t="s">
        <v>45</v>
      </c>
      <c r="B34" s="6" t="s">
        <v>46</v>
      </c>
      <c r="C34" s="7">
        <v>7.07</v>
      </c>
      <c r="D34" s="7" t="s">
        <v>62</v>
      </c>
      <c r="E34" s="8" t="s">
        <v>62</v>
      </c>
    </row>
    <row r="35" spans="1:5" ht="28.5" customHeight="1">
      <c r="A35" s="3" t="s">
        <v>53</v>
      </c>
      <c r="B35" s="6" t="s">
        <v>63</v>
      </c>
      <c r="C35" s="11">
        <f>SUM(C20+C12+C32)/C5</f>
        <v>0.14544992977927465</v>
      </c>
      <c r="D35" s="11">
        <f>SUM(D20+D12+D32)/C5</f>
        <v>0.09380265814627768</v>
      </c>
      <c r="E35" s="8">
        <f t="shared" si="0"/>
        <v>64.49137396534084</v>
      </c>
    </row>
    <row r="36" spans="1:5" ht="28.5" customHeight="1">
      <c r="A36" s="3" t="s">
        <v>54</v>
      </c>
      <c r="B36" s="12" t="s">
        <v>55</v>
      </c>
      <c r="C36" s="11">
        <f>SUM(C6-C40+C8)/C5</f>
        <v>0.06615521110942207</v>
      </c>
      <c r="D36" s="11">
        <f>SUM(D6-D40+D8)/D5</f>
        <v>0.08950523924394294</v>
      </c>
      <c r="E36" s="8">
        <f t="shared" si="0"/>
        <v>135.29582589631443</v>
      </c>
    </row>
    <row r="37" spans="1:5" ht="29.25" customHeight="1">
      <c r="A37" s="3">
        <v>16</v>
      </c>
      <c r="B37" s="6" t="s">
        <v>58</v>
      </c>
      <c r="C37" s="13" t="s">
        <v>59</v>
      </c>
      <c r="D37" s="7" t="s">
        <v>60</v>
      </c>
      <c r="E37" s="8" t="s">
        <v>62</v>
      </c>
    </row>
    <row r="38" spans="1:5" ht="29.25" customHeight="1">
      <c r="A38" s="3">
        <v>17</v>
      </c>
      <c r="B38" s="6" t="s">
        <v>47</v>
      </c>
      <c r="C38" s="11">
        <f>SUM(C21+C12+C22-C13-C31)/C5</f>
        <v>0.10749551077158365</v>
      </c>
      <c r="D38" s="11">
        <f>SUM(D21+D12+D22-D13-D31)/C5</f>
        <v>0.055848239138586685</v>
      </c>
      <c r="E38" s="8">
        <f t="shared" si="0"/>
        <v>51.954019975083575</v>
      </c>
    </row>
    <row r="39" spans="1:5" ht="29.25" customHeight="1">
      <c r="A39" s="3">
        <v>18</v>
      </c>
      <c r="B39" s="6" t="s">
        <v>65</v>
      </c>
      <c r="C39" s="11">
        <f>SUM(C29-C30)/C5</f>
        <v>0.3266558865439144</v>
      </c>
      <c r="D39" s="11">
        <f>SUM(D29-D30)/C5</f>
        <v>0.2560251783446351</v>
      </c>
      <c r="E39" s="8">
        <f t="shared" si="0"/>
        <v>78.37764108690448</v>
      </c>
    </row>
    <row r="40" spans="1:5" ht="16.5" customHeight="1">
      <c r="A40" s="3">
        <v>19</v>
      </c>
      <c r="B40" s="6" t="s">
        <v>48</v>
      </c>
      <c r="C40" s="7">
        <f>C9+C22</f>
        <v>15870904</v>
      </c>
      <c r="D40" s="7">
        <f>D9+D22</f>
        <v>8162980.4799999995</v>
      </c>
      <c r="E40" s="8">
        <f t="shared" si="0"/>
        <v>51.43362016429561</v>
      </c>
    </row>
    <row r="41" spans="1:5" ht="18" customHeight="1">
      <c r="A41" s="3">
        <v>20</v>
      </c>
      <c r="B41" s="6" t="s">
        <v>49</v>
      </c>
      <c r="C41" s="7">
        <f>C25+C40</f>
        <v>17981135</v>
      </c>
      <c r="D41" s="7">
        <f>D25+D40</f>
        <v>8322145.489999999</v>
      </c>
      <c r="E41" s="8">
        <f t="shared" si="0"/>
        <v>46.28264839789034</v>
      </c>
    </row>
    <row r="42" spans="1:5" ht="17.25" customHeight="1">
      <c r="A42" s="3">
        <v>21</v>
      </c>
      <c r="B42" s="6" t="s">
        <v>50</v>
      </c>
      <c r="C42" s="7">
        <f>C5-C41</f>
        <v>-239222</v>
      </c>
      <c r="D42" s="7">
        <f>D5-D41</f>
        <v>1471762.8600000003</v>
      </c>
      <c r="E42" s="8">
        <f t="shared" si="0"/>
        <v>-615.2288919915394</v>
      </c>
    </row>
    <row r="43" spans="1:5" ht="16.5" customHeight="1">
      <c r="A43" s="3" t="s">
        <v>56</v>
      </c>
      <c r="B43" s="6" t="s">
        <v>57</v>
      </c>
      <c r="C43" s="7">
        <f>C6-C40</f>
        <v>935041</v>
      </c>
      <c r="D43" s="7">
        <f>D6-D40</f>
        <v>789155.1100000003</v>
      </c>
      <c r="E43" s="8">
        <f t="shared" si="0"/>
        <v>84.39791517163422</v>
      </c>
    </row>
    <row r="44" spans="1:5" ht="18" customHeight="1">
      <c r="A44" s="3">
        <v>22</v>
      </c>
      <c r="B44" s="6" t="s">
        <v>51</v>
      </c>
      <c r="C44" s="7">
        <f>C16+C18+C27</f>
        <v>2528782</v>
      </c>
      <c r="D44" s="7">
        <f>D16+D18+D27</f>
        <v>506953.83</v>
      </c>
      <c r="E44" s="8">
        <f t="shared" si="0"/>
        <v>20.04735204537204</v>
      </c>
    </row>
    <row r="45" spans="1:5" ht="18.75" customHeight="1">
      <c r="A45" s="3">
        <v>23</v>
      </c>
      <c r="B45" s="6" t="s">
        <v>52</v>
      </c>
      <c r="C45" s="7">
        <f>C21+C23</f>
        <v>2289560</v>
      </c>
      <c r="D45" s="7">
        <f>D21+D23</f>
        <v>1513901.88</v>
      </c>
      <c r="E45" s="8">
        <f t="shared" si="0"/>
        <v>66.12195705725117</v>
      </c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</sheetData>
  <sheetProtection/>
  <mergeCells count="2">
    <mergeCell ref="C1:E1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2012-08-30T08:38:43Z</cp:lastPrinted>
  <dcterms:created xsi:type="dcterms:W3CDTF">1997-02-26T13:46:56Z</dcterms:created>
  <dcterms:modified xsi:type="dcterms:W3CDTF">2012-08-30T08:39:34Z</dcterms:modified>
  <cp:category/>
  <cp:version/>
  <cp:contentType/>
  <cp:contentStatus/>
</cp:coreProperties>
</file>